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redias/Documents/Shu files/MP/Experiments/Micropollutants/INN/"/>
    </mc:Choice>
  </mc:AlternateContent>
  <xr:revisionPtr revIDLastSave="0" documentId="13_ncr:1_{4A138062-F5CF-FE45-B576-AF3A5D8BB028}" xr6:coauthVersionLast="36" xr6:coauthVersionMax="36" xr10:uidLastSave="{00000000-0000-0000-0000-000000000000}"/>
  <bookViews>
    <workbookView xWindow="0" yWindow="500" windowWidth="27780" windowHeight="17500" activeTab="6" xr2:uid="{BC986CBF-C18F-A045-9B10-55FDE39B617C}"/>
  </bookViews>
  <sheets>
    <sheet name="Saturation" sheetId="4" r:id="rId1"/>
    <sheet name="10 mLh" sheetId="3" r:id="rId2"/>
    <sheet name="8 &amp;6 mLh" sheetId="2" r:id="rId3"/>
    <sheet name="4 mLh" sheetId="5" r:id="rId4"/>
    <sheet name="2 &amp; 1 mLh" sheetId="6" r:id="rId5"/>
    <sheet name="Summary 3" sheetId="1" r:id="rId6"/>
    <sheet name="pH" sheetId="7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7" l="1"/>
  <c r="L14" i="7"/>
  <c r="AD7" i="1" l="1"/>
  <c r="N13" i="7" l="1"/>
  <c r="M13" i="7"/>
  <c r="L13" i="7"/>
  <c r="U9" i="7"/>
  <c r="T9" i="7"/>
  <c r="S9" i="7"/>
  <c r="T8" i="7"/>
  <c r="U8" i="7" s="1"/>
  <c r="S8" i="7"/>
  <c r="T7" i="7"/>
  <c r="U7" i="7" s="1"/>
  <c r="S7" i="7"/>
  <c r="T6" i="7"/>
  <c r="U6" i="7" s="1"/>
  <c r="S6" i="7"/>
  <c r="U5" i="7"/>
  <c r="T5" i="7"/>
  <c r="S5" i="7"/>
  <c r="T4" i="7"/>
  <c r="U4" i="7" s="1"/>
  <c r="S4" i="7"/>
  <c r="T3" i="7"/>
  <c r="U3" i="7" s="1"/>
  <c r="S3" i="7"/>
  <c r="T10" i="7" s="1"/>
  <c r="N14" i="7" l="1"/>
  <c r="U10" i="7"/>
  <c r="S10" i="7"/>
  <c r="H9" i="7"/>
  <c r="I9" i="7"/>
  <c r="J9" i="7" l="1"/>
  <c r="I8" i="7"/>
  <c r="J8" i="7" s="1"/>
  <c r="H8" i="7"/>
  <c r="J7" i="7"/>
  <c r="I7" i="7"/>
  <c r="H7" i="7"/>
  <c r="I6" i="7"/>
  <c r="J6" i="7" s="1"/>
  <c r="H6" i="7"/>
  <c r="I5" i="7"/>
  <c r="J5" i="7" s="1"/>
  <c r="H5" i="7"/>
  <c r="I4" i="7"/>
  <c r="J4" i="7" s="1"/>
  <c r="H4" i="7"/>
  <c r="J3" i="7"/>
  <c r="I3" i="7"/>
  <c r="H3" i="7"/>
  <c r="AN11" i="1" l="1"/>
  <c r="AL11" i="1"/>
  <c r="AO10" i="1"/>
  <c r="AN10" i="1"/>
  <c r="AL10" i="1"/>
  <c r="AN9" i="1"/>
  <c r="AL9" i="1"/>
  <c r="AO8" i="1"/>
  <c r="AN8" i="1"/>
  <c r="AL8" i="1"/>
  <c r="AO7" i="1"/>
  <c r="AN7" i="1"/>
  <c r="AL7" i="1"/>
  <c r="AO6" i="1"/>
  <c r="AN6" i="1"/>
  <c r="AL6" i="1"/>
  <c r="AN5" i="1"/>
  <c r="AL5" i="1"/>
  <c r="AO4" i="1"/>
  <c r="AN4" i="1"/>
  <c r="AL4" i="1"/>
  <c r="AO3" i="1"/>
  <c r="AN3" i="1"/>
  <c r="AL3" i="1"/>
  <c r="AO2" i="1"/>
  <c r="AN2" i="1"/>
  <c r="AL2" i="1"/>
  <c r="B30" i="1" l="1"/>
  <c r="C31" i="1"/>
  <c r="B31" i="1"/>
  <c r="C30" i="1"/>
  <c r="L1" i="6"/>
  <c r="AH4" i="1"/>
  <c r="L3" i="6"/>
  <c r="I4" i="6"/>
  <c r="I5" i="6"/>
  <c r="I6" i="6"/>
  <c r="I7" i="6"/>
  <c r="I8" i="6"/>
  <c r="I3" i="6"/>
  <c r="L13" i="6"/>
  <c r="K13" i="6"/>
  <c r="K12" i="6"/>
  <c r="L12" i="6" s="1"/>
  <c r="K11" i="6"/>
  <c r="K10" i="6"/>
  <c r="L10" i="6" s="1"/>
  <c r="L9" i="6"/>
  <c r="K9" i="6"/>
  <c r="K8" i="6"/>
  <c r="L8" i="6" s="1"/>
  <c r="K7" i="6"/>
  <c r="K6" i="6"/>
  <c r="L6" i="6" s="1"/>
  <c r="L5" i="6"/>
  <c r="K5" i="6"/>
  <c r="K4" i="6"/>
  <c r="L4" i="6" s="1"/>
  <c r="K3" i="6"/>
  <c r="C32" i="1"/>
  <c r="B32" i="1"/>
  <c r="L1" i="5"/>
  <c r="L9" i="5" s="1"/>
  <c r="AG5" i="1"/>
  <c r="AG4" i="1"/>
  <c r="AF4" i="1"/>
  <c r="AE5" i="1"/>
  <c r="AE4" i="1"/>
  <c r="K3" i="5"/>
  <c r="I4" i="5"/>
  <c r="I5" i="5"/>
  <c r="I6" i="5"/>
  <c r="I7" i="5"/>
  <c r="I8" i="5"/>
  <c r="I9" i="5"/>
  <c r="I3" i="5"/>
  <c r="K9" i="5"/>
  <c r="K8" i="5"/>
  <c r="L8" i="5" s="1"/>
  <c r="K7" i="5"/>
  <c r="L7" i="5" s="1"/>
  <c r="K6" i="5"/>
  <c r="L5" i="5"/>
  <c r="K5" i="5"/>
  <c r="K4" i="5"/>
  <c r="L4" i="5" s="1"/>
  <c r="L3" i="5"/>
  <c r="C33" i="1"/>
  <c r="B33" i="1"/>
  <c r="K18" i="2"/>
  <c r="K17" i="2"/>
  <c r="K16" i="2"/>
  <c r="K15" i="2"/>
  <c r="K14" i="2"/>
  <c r="K13" i="2"/>
  <c r="L13" i="2" s="1"/>
  <c r="K12" i="2"/>
  <c r="L12" i="2"/>
  <c r="L14" i="2"/>
  <c r="L15" i="2"/>
  <c r="L16" i="2"/>
  <c r="L17" i="2"/>
  <c r="L18" i="2"/>
  <c r="J12" i="2"/>
  <c r="J13" i="2"/>
  <c r="J14" i="2"/>
  <c r="J15" i="2"/>
  <c r="J16" i="2"/>
  <c r="J17" i="2"/>
  <c r="J18" i="2"/>
  <c r="C34" i="1"/>
  <c r="B34" i="1"/>
  <c r="L11" i="2"/>
  <c r="J11" i="2"/>
  <c r="K11" i="2"/>
  <c r="K10" i="2"/>
  <c r="L4" i="2"/>
  <c r="L5" i="2"/>
  <c r="L6" i="2"/>
  <c r="L7" i="2"/>
  <c r="L8" i="2"/>
  <c r="L9" i="2"/>
  <c r="L10" i="2"/>
  <c r="L3" i="2"/>
  <c r="AB4" i="1"/>
  <c r="L1" i="2" s="1"/>
  <c r="Y4" i="1"/>
  <c r="K9" i="2"/>
  <c r="J10" i="2"/>
  <c r="K8" i="2"/>
  <c r="J9" i="2"/>
  <c r="K7" i="2"/>
  <c r="J8" i="2"/>
  <c r="K6" i="2"/>
  <c r="J7" i="2"/>
  <c r="K5" i="2"/>
  <c r="J6" i="2"/>
  <c r="K4" i="2"/>
  <c r="J5" i="2"/>
  <c r="K3" i="2"/>
  <c r="J4" i="2"/>
  <c r="J3" i="2"/>
  <c r="C35" i="1"/>
  <c r="B35" i="1"/>
  <c r="L11" i="3"/>
  <c r="L4" i="3"/>
  <c r="L5" i="3"/>
  <c r="L6" i="3"/>
  <c r="L7" i="3"/>
  <c r="L8" i="3"/>
  <c r="L9" i="3"/>
  <c r="L10" i="3"/>
  <c r="K11" i="3"/>
  <c r="K10" i="3"/>
  <c r="K9" i="3"/>
  <c r="K8" i="3"/>
  <c r="K7" i="3"/>
  <c r="K6" i="3"/>
  <c r="K5" i="3"/>
  <c r="K4" i="3"/>
  <c r="L3" i="3"/>
  <c r="L1" i="3"/>
  <c r="K3" i="3"/>
  <c r="J4" i="3"/>
  <c r="J5" i="3"/>
  <c r="J6" i="3"/>
  <c r="J7" i="3"/>
  <c r="J8" i="3"/>
  <c r="J9" i="3"/>
  <c r="J10" i="3"/>
  <c r="J11" i="3"/>
  <c r="J3" i="3"/>
  <c r="I1" i="4"/>
  <c r="H3" i="4" s="1"/>
  <c r="H4" i="4"/>
  <c r="H5" i="4"/>
  <c r="H6" i="4"/>
  <c r="H7" i="4"/>
  <c r="H8" i="4"/>
  <c r="H9" i="4"/>
  <c r="H10" i="4"/>
  <c r="H11" i="4"/>
  <c r="G11" i="4"/>
  <c r="G10" i="4"/>
  <c r="G9" i="4"/>
  <c r="G8" i="4"/>
  <c r="G7" i="4"/>
  <c r="G6" i="4"/>
  <c r="G5" i="4"/>
  <c r="G4" i="4"/>
  <c r="G3" i="4"/>
  <c r="L7" i="6" l="1"/>
  <c r="L11" i="6"/>
  <c r="L6" i="5"/>
  <c r="I12" i="6" l="1"/>
  <c r="I11" i="6"/>
  <c r="I13" i="6"/>
  <c r="I9" i="6"/>
  <c r="I10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N4" authorId="0" shapeId="0" xr:uid="{8866B331-C990-3245-9573-511C205500F7}">
      <text>
        <r>
          <rPr>
            <b/>
            <sz val="10"/>
            <color rgb="FF000000"/>
            <rFont val="Tahoma"/>
            <family val="2"/>
          </rPr>
          <t>Author: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there were 3 syringes and this is from the end of the second syringe</t>
        </r>
      </text>
    </comment>
    <comment ref="N5" authorId="0" shapeId="0" xr:uid="{8B858D8F-BDFA-4343-807F-7F1837891989}">
      <text>
        <r>
          <rPr>
            <b/>
            <sz val="9"/>
            <color rgb="FF000000"/>
            <rFont val="Tahoma"/>
            <family val="2"/>
          </rPr>
          <t>Author: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second sample at the end
</t>
        </r>
        <r>
          <rPr>
            <sz val="9"/>
            <color rgb="FF000000"/>
            <rFont val="Tahoma"/>
            <family val="2"/>
          </rPr>
          <t xml:space="preserve">Faster stabilization
</t>
        </r>
        <r>
          <rPr>
            <sz val="9"/>
            <color rgb="FF000000"/>
            <rFont val="Tahoma"/>
            <family val="2"/>
          </rPr>
          <t>end of the third syringe</t>
        </r>
      </text>
    </comment>
  </commentList>
</comments>
</file>

<file path=xl/sharedStrings.xml><?xml version="1.0" encoding="utf-8"?>
<sst xmlns="http://schemas.openxmlformats.org/spreadsheetml/2006/main" count="1265" uniqueCount="147">
  <si>
    <t>Mother sol</t>
  </si>
  <si>
    <t>sheet Method 3_1</t>
  </si>
  <si>
    <t>sheet Method 2&amp;3</t>
  </si>
  <si>
    <t>sheet Method 3_2</t>
  </si>
  <si>
    <t>sheet saturation</t>
  </si>
  <si>
    <t>sheet 10 &amp; 8 mlh</t>
  </si>
  <si>
    <t>sheet 4 &amp; 6 mlh</t>
  </si>
  <si>
    <t>sheet 2 &amp; 1 mlh</t>
  </si>
  <si>
    <t>Cout (ug/L)</t>
  </si>
  <si>
    <t>aver</t>
  </si>
  <si>
    <t>σ</t>
  </si>
  <si>
    <t>RSD</t>
  </si>
  <si>
    <t>DF 33.33</t>
  </si>
  <si>
    <t>DF 333.33</t>
  </si>
  <si>
    <t>Exp. N7</t>
  </si>
  <si>
    <t>F (mL/h)</t>
  </si>
  <si>
    <t>Cn</t>
  </si>
  <si>
    <t>t to eq. (min)</t>
  </si>
  <si>
    <t>P</t>
  </si>
  <si>
    <t xml:space="preserve">Pe </t>
  </si>
  <si>
    <t>u (m/s)</t>
  </si>
  <si>
    <t>Exp. N8</t>
  </si>
  <si>
    <t>Report date</t>
  </si>
  <si>
    <t>Clientname</t>
  </si>
  <si>
    <t>SHER</t>
  </si>
  <si>
    <t>Projectnumber</t>
  </si>
  <si>
    <t>N006.01</t>
  </si>
  <si>
    <t>Projectname</t>
  </si>
  <si>
    <t>Sample date</t>
  </si>
  <si>
    <t>Sample description</t>
  </si>
  <si>
    <t>Matrix</t>
  </si>
  <si>
    <t>Water</t>
  </si>
  <si>
    <t>Sample ID</t>
  </si>
  <si>
    <t>W00032306001</t>
  </si>
  <si>
    <t>Test</t>
  </si>
  <si>
    <t>Parameter</t>
  </si>
  <si>
    <t>Result</t>
  </si>
  <si>
    <t>Units</t>
  </si>
  <si>
    <t>Iopamidol</t>
  </si>
  <si>
    <t>µg/L</t>
  </si>
  <si>
    <t>W00032306002</t>
  </si>
  <si>
    <t>W00032306003</t>
  </si>
  <si>
    <t>W00032306004</t>
  </si>
  <si>
    <t>W00032306005</t>
  </si>
  <si>
    <t>W00032306006</t>
  </si>
  <si>
    <t>W00032306007</t>
  </si>
  <si>
    <t>W00032306008</t>
  </si>
  <si>
    <t>W00032306009</t>
  </si>
  <si>
    <t>W00032306010</t>
  </si>
  <si>
    <t>W00032306011</t>
  </si>
  <si>
    <t>W00032306012</t>
  </si>
  <si>
    <t>W00032306013</t>
  </si>
  <si>
    <t>W00032306014</t>
  </si>
  <si>
    <t>W00032306015</t>
  </si>
  <si>
    <t>W00032306016</t>
  </si>
  <si>
    <t>W00032290001</t>
  </si>
  <si>
    <t>W00032290002</t>
  </si>
  <si>
    <t>W00032290003</t>
  </si>
  <si>
    <t>W00032290004</t>
  </si>
  <si>
    <t>W00032290005</t>
  </si>
  <si>
    <t>W00032290006</t>
  </si>
  <si>
    <t>W00032290007</t>
  </si>
  <si>
    <t>W00032290008</t>
  </si>
  <si>
    <t>W00032290009</t>
  </si>
  <si>
    <t>W00032289001</t>
  </si>
  <si>
    <t>W00032289002</t>
  </si>
  <si>
    <t>W00032289003</t>
  </si>
  <si>
    <t>W00032289004</t>
  </si>
  <si>
    <t>W00032289005</t>
  </si>
  <si>
    <t>W00032289006</t>
  </si>
  <si>
    <t>W00032289007</t>
  </si>
  <si>
    <t>W00032289008</t>
  </si>
  <si>
    <t>W00032289009</t>
  </si>
  <si>
    <t xml:space="preserve">Batch experiment </t>
  </si>
  <si>
    <t>Co=</t>
  </si>
  <si>
    <t>Time (min)</t>
  </si>
  <si>
    <t>C (ug/L)</t>
  </si>
  <si>
    <r>
      <t>C</t>
    </r>
    <r>
      <rPr>
        <b/>
        <sz val="8"/>
        <color theme="1"/>
        <rFont val="Calibri"/>
        <family val="2"/>
        <scheme val="minor"/>
      </rPr>
      <t>in</t>
    </r>
    <r>
      <rPr>
        <b/>
        <sz val="11"/>
        <color theme="1"/>
        <rFont val="Calibri"/>
        <family val="2"/>
        <scheme val="minor"/>
      </rPr>
      <t xml:space="preserve"> (ug/L)=</t>
    </r>
  </si>
  <si>
    <t>UV</t>
  </si>
  <si>
    <t>t (min)</t>
  </si>
  <si>
    <t>t (h)</t>
  </si>
  <si>
    <r>
      <t>C</t>
    </r>
    <r>
      <rPr>
        <b/>
        <sz val="8"/>
        <color theme="1"/>
        <rFont val="Calibri"/>
        <family val="2"/>
        <scheme val="minor"/>
      </rPr>
      <t>out</t>
    </r>
    <r>
      <rPr>
        <b/>
        <sz val="11"/>
        <color theme="1"/>
        <rFont val="Calibri"/>
        <family val="2"/>
        <scheme val="minor"/>
      </rPr>
      <t xml:space="preserve"> (ug/L)</t>
    </r>
  </si>
  <si>
    <t>On</t>
  </si>
  <si>
    <t>Off</t>
  </si>
  <si>
    <t>W00032316001</t>
  </si>
  <si>
    <t>W00032316002</t>
  </si>
  <si>
    <t>W00032316003</t>
  </si>
  <si>
    <t>W00032316004</t>
  </si>
  <si>
    <t>W00032316005</t>
  </si>
  <si>
    <t>W00032316006</t>
  </si>
  <si>
    <t>W00032316007</t>
  </si>
  <si>
    <t>W00032316008</t>
  </si>
  <si>
    <t>W00032316009</t>
  </si>
  <si>
    <t>W00032316010</t>
  </si>
  <si>
    <t>W00032366001</t>
  </si>
  <si>
    <t>W00032366002</t>
  </si>
  <si>
    <t>W00032366003</t>
  </si>
  <si>
    <t>W00032366004</t>
  </si>
  <si>
    <t>W00032366005</t>
  </si>
  <si>
    <t>W00032366006</t>
  </si>
  <si>
    <t>W00032366007</t>
  </si>
  <si>
    <t>W00032366008</t>
  </si>
  <si>
    <t>W00032366009</t>
  </si>
  <si>
    <t>W00032366010</t>
  </si>
  <si>
    <t>W00032366011</t>
  </si>
  <si>
    <t>W00032366012</t>
  </si>
  <si>
    <t>W00032366013</t>
  </si>
  <si>
    <t>W00032366014</t>
  </si>
  <si>
    <t>W00032366015</t>
  </si>
  <si>
    <t>W00032366016</t>
  </si>
  <si>
    <t>W00032366017</t>
  </si>
  <si>
    <t>W00032366018</t>
  </si>
  <si>
    <t>W00032366019</t>
  </si>
  <si>
    <t>W00032366020</t>
  </si>
  <si>
    <t>W00032366021</t>
  </si>
  <si>
    <t>W00032366022</t>
  </si>
  <si>
    <t>W00032366023</t>
  </si>
  <si>
    <t>W00032366024</t>
  </si>
  <si>
    <t>W00032366025</t>
  </si>
  <si>
    <t>W00032366026</t>
  </si>
  <si>
    <t>W00032366027</t>
  </si>
  <si>
    <t>W00032366028</t>
  </si>
  <si>
    <t>W00032366029</t>
  </si>
  <si>
    <t>W00032366030</t>
  </si>
  <si>
    <t>W00032366031</t>
  </si>
  <si>
    <t>W00032366032</t>
  </si>
  <si>
    <t>W00032366033</t>
  </si>
  <si>
    <t>W00032366034</t>
  </si>
  <si>
    <t>W00032366035</t>
  </si>
  <si>
    <t>W00032366036</t>
  </si>
  <si>
    <t>8 &amp;6 mLh</t>
  </si>
  <si>
    <t>sheet 4 mLh</t>
  </si>
  <si>
    <t>I</t>
  </si>
  <si>
    <t>II</t>
  </si>
  <si>
    <t>III</t>
  </si>
  <si>
    <t xml:space="preserve">Date </t>
  </si>
  <si>
    <t>day</t>
  </si>
  <si>
    <t>C</t>
  </si>
  <si>
    <t>pH</t>
  </si>
  <si>
    <t>Date</t>
  </si>
  <si>
    <t>Flow</t>
  </si>
  <si>
    <t>pH value</t>
  </si>
  <si>
    <t>Avg.</t>
  </si>
  <si>
    <t>STD</t>
  </si>
  <si>
    <t>AVR</t>
  </si>
  <si>
    <t>2 AVR</t>
  </si>
  <si>
    <t>everything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</si>
</sst>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"/>
  </numFmts>
  <fonts count="1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62">
    <xf numFmtId="0" fontId="0" fillId="0" borderId="0" xfId="0"/>
    <xf numFmtId="0" fontId="2" fillId="0" borderId="0" xfId="0" applyFont="1"/>
    <xf numFmtId="1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0" xfId="0" applyBorder="1"/>
    <xf numFmtId="1" fontId="0" fillId="0" borderId="7" xfId="0" applyNumberFormat="1" applyBorder="1"/>
    <xf numFmtId="1" fontId="0" fillId="0" borderId="0" xfId="0" applyNumberFormat="1" applyBorder="1"/>
    <xf numFmtId="1" fontId="0" fillId="0" borderId="9" xfId="0" applyNumberFormat="1" applyBorder="1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4" fontId="0" fillId="0" borderId="8" xfId="0" applyNumberFormat="1" applyBorder="1"/>
    <xf numFmtId="165" fontId="0" fillId="0" borderId="8" xfId="1" applyNumberFormat="1" applyFont="1" applyBorder="1"/>
    <xf numFmtId="165" fontId="0" fillId="0" borderId="11" xfId="1" applyNumberFormat="1" applyFont="1" applyBorder="1"/>
    <xf numFmtId="0" fontId="2" fillId="0" borderId="1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2" borderId="0" xfId="0" applyFont="1" applyFill="1"/>
    <xf numFmtId="0" fontId="3" fillId="0" borderId="0" xfId="2" applyAlignment="1">
      <alignment horizontal="left"/>
    </xf>
    <xf numFmtId="15" fontId="3" fillId="0" borderId="0" xfId="2" applyNumberFormat="1" applyAlignment="1">
      <alignment horizontal="left"/>
    </xf>
    <xf numFmtId="0" fontId="3" fillId="0" borderId="0" xfId="2"/>
    <xf numFmtId="0" fontId="4" fillId="0" borderId="0" xfId="2" applyFont="1"/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3" fillId="0" borderId="0" xfId="2" applyNumberFormat="1"/>
    <xf numFmtId="2" fontId="3" fillId="0" borderId="0" xfId="2" applyNumberFormat="1"/>
    <xf numFmtId="0" fontId="4" fillId="0" borderId="0" xfId="0" applyFont="1"/>
    <xf numFmtId="0" fontId="4" fillId="0" borderId="0" xfId="0" applyFont="1" applyAlignment="1">
      <alignment horizontal="right"/>
    </xf>
    <xf numFmtId="0" fontId="0" fillId="2" borderId="7" xfId="0" applyFill="1" applyBorder="1"/>
    <xf numFmtId="0" fontId="3" fillId="0" borderId="10" xfId="2" applyBorder="1"/>
    <xf numFmtId="0" fontId="0" fillId="0" borderId="10" xfId="0" applyBorder="1" applyAlignment="1">
      <alignment horizontal="center" vertical="center"/>
    </xf>
    <xf numFmtId="164" fontId="3" fillId="0" borderId="10" xfId="2" applyNumberFormat="1" applyBorder="1"/>
    <xf numFmtId="0" fontId="3" fillId="0" borderId="0" xfId="2" applyBorder="1"/>
    <xf numFmtId="164" fontId="3" fillId="0" borderId="0" xfId="2" applyNumberFormat="1" applyBorder="1"/>
    <xf numFmtId="0" fontId="0" fillId="0" borderId="0" xfId="0" applyBorder="1" applyAlignment="1">
      <alignment horizontal="center" vertical="center"/>
    </xf>
    <xf numFmtId="1" fontId="0" fillId="0" borderId="8" xfId="0" applyNumberFormat="1" applyBorder="1"/>
    <xf numFmtId="1" fontId="0" fillId="2" borderId="0" xfId="0" applyNumberFormat="1" applyFill="1" applyBorder="1"/>
    <xf numFmtId="0" fontId="0" fillId="0" borderId="0" xfId="0" applyFill="1" applyAlignment="1">
      <alignment horizontal="center" vertical="center"/>
    </xf>
    <xf numFmtId="0" fontId="3" fillId="0" borderId="5" xfId="2" applyBorder="1"/>
    <xf numFmtId="0" fontId="0" fillId="0" borderId="5" xfId="0" applyBorder="1" applyAlignment="1">
      <alignment horizontal="center" vertical="center"/>
    </xf>
    <xf numFmtId="164" fontId="3" fillId="0" borderId="5" xfId="2" applyNumberFormat="1" applyBorder="1"/>
    <xf numFmtId="1" fontId="0" fillId="0" borderId="0" xfId="0" applyNumberFormat="1" applyFill="1" applyBorder="1"/>
    <xf numFmtId="14" fontId="0" fillId="0" borderId="0" xfId="0" applyNumberFormat="1"/>
    <xf numFmtId="165" fontId="0" fillId="0" borderId="0" xfId="0" applyNumberFormat="1"/>
    <xf numFmtId="165" fontId="6" fillId="0" borderId="8" xfId="1" applyNumberFormat="1" applyFont="1" applyBorder="1"/>
    <xf numFmtId="165" fontId="6" fillId="0" borderId="11" xfId="1" applyNumberFormat="1" applyFont="1" applyBorder="1"/>
    <xf numFmtId="0" fontId="0" fillId="3" borderId="0" xfId="0" applyFill="1"/>
    <xf numFmtId="0" fontId="0" fillId="4" borderId="0" xfId="0" applyFill="1"/>
    <xf numFmtId="164" fontId="0" fillId="5" borderId="0" xfId="0" applyNumberFormat="1" applyFill="1"/>
    <xf numFmtId="9" fontId="0" fillId="0" borderId="0" xfId="1" applyFont="1"/>
    <xf numFmtId="166" fontId="0" fillId="0" borderId="0" xfId="0" applyNumberFormat="1"/>
    <xf numFmtId="165" fontId="0" fillId="0" borderId="0" xfId="1" applyNumberFormat="1" applyFont="1"/>
    <xf numFmtId="0" fontId="0" fillId="4" borderId="0" xfId="0" applyFill="1" applyAlignment="1">
      <alignment horizontal="center"/>
    </xf>
    <xf numFmtId="0" fontId="0" fillId="0" borderId="0" xfId="0" applyAlignment="1">
      <alignment horizontal="center" vertical="center"/>
    </xf>
  </cellXfs>
  <cellStyles count="3">
    <cellStyle name="Normal" xfId="0" builtinId="0"/>
    <cellStyle name="Normal 2" xfId="2" xr:uid="{9408998A-0F97-D54E-B0D8-90B8CE287023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Batch</a:t>
            </a:r>
            <a:r>
              <a:rPr lang="en-US" sz="1800" baseline="0"/>
              <a:t> experiment with 20 mL and no stirring</a:t>
            </a:r>
            <a:endParaRPr lang="en-US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Saturation!$F$3:$F$11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60</c:v>
                </c:pt>
                <c:pt idx="7">
                  <c:v>120</c:v>
                </c:pt>
                <c:pt idx="8">
                  <c:v>180</c:v>
                </c:pt>
              </c:numCache>
            </c:numRef>
          </c:xVal>
          <c:yVal>
            <c:numRef>
              <c:f>Saturation!$H$3:$H$11</c:f>
              <c:numCache>
                <c:formatCode>0.00</c:formatCode>
                <c:ptCount val="9"/>
                <c:pt idx="0">
                  <c:v>1</c:v>
                </c:pt>
                <c:pt idx="1">
                  <c:v>1.03</c:v>
                </c:pt>
                <c:pt idx="2">
                  <c:v>1.03</c:v>
                </c:pt>
                <c:pt idx="3">
                  <c:v>0.99399999999999999</c:v>
                </c:pt>
                <c:pt idx="4">
                  <c:v>1.03</c:v>
                </c:pt>
                <c:pt idx="5">
                  <c:v>1.04</c:v>
                </c:pt>
                <c:pt idx="6">
                  <c:v>1.04</c:v>
                </c:pt>
                <c:pt idx="7">
                  <c:v>1.03</c:v>
                </c:pt>
                <c:pt idx="8">
                  <c:v>1.08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A8-D84C-8657-F7C241F14D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455008"/>
        <c:axId val="1710994256"/>
      </c:scatterChart>
      <c:valAx>
        <c:axId val="1687455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994256"/>
        <c:crosses val="autoZero"/>
        <c:crossBetween val="midCat"/>
      </c:valAx>
      <c:valAx>
        <c:axId val="1710994256"/>
        <c:scaling>
          <c:orientation val="minMax"/>
          <c:max val="1.100000000000000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455008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Exp.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3'!$A$12:$A$17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'Summary 3'!$D$12:$D$17</c:f>
              <c:numCache>
                <c:formatCode>0.00</c:formatCode>
                <c:ptCount val="6"/>
                <c:pt idx="0">
                  <c:v>0.4473589210293023</c:v>
                </c:pt>
                <c:pt idx="1">
                  <c:v>0.88634943057146609</c:v>
                </c:pt>
                <c:pt idx="2">
                  <c:v>1.7439207785372532</c:v>
                </c:pt>
                <c:pt idx="3">
                  <c:v>2.6033396870199699</c:v>
                </c:pt>
                <c:pt idx="4">
                  <c:v>3.458018109114815</c:v>
                </c:pt>
                <c:pt idx="5">
                  <c:v>4.2809507463503591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0F-634D-BBA2-2AEC9025B64A}"/>
            </c:ext>
          </c:extLst>
        </c:ser>
        <c:ser>
          <c:idx val="1"/>
          <c:order val="1"/>
          <c:tx>
            <c:v>Exp.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3'!$A$21:$A$26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'Summary 3'!$D$21:$D$26</c:f>
              <c:numCache>
                <c:formatCode>0.00</c:formatCode>
                <c:ptCount val="6"/>
                <c:pt idx="0">
                  <c:v>0.43226511805266071</c:v>
                </c:pt>
                <c:pt idx="1">
                  <c:v>0.86472764889617648</c:v>
                </c:pt>
                <c:pt idx="2">
                  <c:v>1.7175537681159461</c:v>
                </c:pt>
                <c:pt idx="3">
                  <c:v>2.5770840379615199</c:v>
                </c:pt>
                <c:pt idx="4">
                  <c:v>3.4431565910237074</c:v>
                </c:pt>
                <c:pt idx="5">
                  <c:v>4.2948755050143426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0F-634D-BBA2-2AEC9025B64A}"/>
            </c:ext>
          </c:extLst>
        </c:ser>
        <c:ser>
          <c:idx val="2"/>
          <c:order val="2"/>
          <c:tx>
            <c:v>Exp.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3'!$A$30:$A$35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'Summary 3'!$D$30:$D$35</c:f>
              <c:numCache>
                <c:formatCode>0.00</c:formatCode>
                <c:ptCount val="6"/>
                <c:pt idx="0">
                  <c:v>0.44254299135187564</c:v>
                </c:pt>
                <c:pt idx="1">
                  <c:v>0.88234272244700751</c:v>
                </c:pt>
                <c:pt idx="2">
                  <c:v>1.7511714641605693</c:v>
                </c:pt>
                <c:pt idx="3">
                  <c:v>2.6150252714659104</c:v>
                </c:pt>
                <c:pt idx="4">
                  <c:v>3.4585415334773186</c:v>
                </c:pt>
                <c:pt idx="5">
                  <c:v>4.2927522359736043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10F-634D-BBA2-2AEC9025B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323296"/>
        <c:axId val="615559328"/>
      </c:scatterChart>
      <c:valAx>
        <c:axId val="6163232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559328"/>
        <c:crosses val="autoZero"/>
        <c:crossBetween val="midCat"/>
      </c:valAx>
      <c:valAx>
        <c:axId val="61555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P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323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UV On - INN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mLh'!$I$3:$I$11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'10 mLh'!$L$3:$L$11</c:f>
              <c:numCache>
                <c:formatCode>General</c:formatCode>
                <c:ptCount val="9"/>
                <c:pt idx="0">
                  <c:v>0.59599999999999997</c:v>
                </c:pt>
                <c:pt idx="1">
                  <c:v>0.60399999999999998</c:v>
                </c:pt>
                <c:pt idx="2">
                  <c:v>0.55500000000000005</c:v>
                </c:pt>
                <c:pt idx="3">
                  <c:v>0.55400000000000005</c:v>
                </c:pt>
                <c:pt idx="4">
                  <c:v>0.56100000000000005</c:v>
                </c:pt>
                <c:pt idx="5">
                  <c:v>0.58299999999999996</c:v>
                </c:pt>
                <c:pt idx="6">
                  <c:v>0.57099999999999995</c:v>
                </c:pt>
                <c:pt idx="7">
                  <c:v>0.59399999999999997</c:v>
                </c:pt>
                <c:pt idx="8">
                  <c:v>0.57299999999999995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6E-9646-8AFF-32A39D22AFF3}"/>
            </c:ext>
          </c:extLst>
        </c:ser>
        <c:ser>
          <c:idx val="1"/>
          <c:order val="1"/>
          <c:tx>
            <c:v>8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('8 &amp;6 mLh'!$I$3,'8 &amp;6 mLh'!$I$5:$I$11)</c:f>
              <c:numCache>
                <c:formatCode>General</c:formatCode>
                <c:ptCount val="8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</c:numCache>
            </c:numRef>
          </c:xVal>
          <c:yVal>
            <c:numRef>
              <c:f>('8 &amp;6 mLh'!$L$3,'8 &amp;6 mLh'!$L$5:$L$11)</c:f>
              <c:numCache>
                <c:formatCode>0.000</c:formatCode>
                <c:ptCount val="8"/>
                <c:pt idx="0">
                  <c:v>0.97115384615384615</c:v>
                </c:pt>
                <c:pt idx="1">
                  <c:v>0.55192307692307696</c:v>
                </c:pt>
                <c:pt idx="2">
                  <c:v>0.56346153846153846</c:v>
                </c:pt>
                <c:pt idx="3">
                  <c:v>0.55961538461538463</c:v>
                </c:pt>
                <c:pt idx="4">
                  <c:v>0.57019230769230766</c:v>
                </c:pt>
                <c:pt idx="5">
                  <c:v>0.55865384615384617</c:v>
                </c:pt>
                <c:pt idx="6">
                  <c:v>0.52884615384615385</c:v>
                </c:pt>
                <c:pt idx="7">
                  <c:v>0.53942307692307689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6E-9646-8AFF-32A39D22AFF3}"/>
            </c:ext>
          </c:extLst>
        </c:ser>
        <c:ser>
          <c:idx val="2"/>
          <c:order val="2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('8 &amp;6 mLh'!$I$13:$I$18,'8 &amp;6 mLh'!$L$13:$L$18)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120</c:v>
                </c:pt>
                <c:pt idx="3">
                  <c:v>150</c:v>
                </c:pt>
                <c:pt idx="4">
                  <c:v>180</c:v>
                </c:pt>
                <c:pt idx="5">
                  <c:v>210</c:v>
                </c:pt>
                <c:pt idx="6" formatCode="0.000">
                  <c:v>0.7663461538461539</c:v>
                </c:pt>
                <c:pt idx="7" formatCode="0.000">
                  <c:v>0.49038461538461536</c:v>
                </c:pt>
                <c:pt idx="8" formatCode="0.000">
                  <c:v>0.45961538461538459</c:v>
                </c:pt>
                <c:pt idx="9" formatCode="0.000">
                  <c:v>0.48461538461538461</c:v>
                </c:pt>
                <c:pt idx="10" formatCode="0.000">
                  <c:v>0.49519230769230771</c:v>
                </c:pt>
                <c:pt idx="11" formatCode="0.000">
                  <c:v>0.49230769230769234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496E-9646-8AFF-32A39D22AFF3}"/>
            </c:ext>
          </c:extLst>
        </c:ser>
        <c:ser>
          <c:idx val="3"/>
          <c:order val="3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('4 mLh'!$I$3,'4 mLh'!$I$5:$I$9)</c:f>
              <c:numCache>
                <c:formatCode>General</c:formatCode>
                <c:ptCount val="6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</c:numCache>
            </c:numRef>
          </c:xVal>
          <c:yVal>
            <c:numRef>
              <c:f>('4 mLh'!$L$3,'4 mLh'!$L$5:$L$9)</c:f>
              <c:numCache>
                <c:formatCode>0.000</c:formatCode>
                <c:ptCount val="6"/>
                <c:pt idx="0">
                  <c:v>1.0798898071625345</c:v>
                </c:pt>
                <c:pt idx="1">
                  <c:v>0.53223140495867771</c:v>
                </c:pt>
                <c:pt idx="2">
                  <c:v>0.51349862258953172</c:v>
                </c:pt>
                <c:pt idx="3">
                  <c:v>0.50909090909090904</c:v>
                </c:pt>
                <c:pt idx="4">
                  <c:v>0.52011019283746551</c:v>
                </c:pt>
                <c:pt idx="5">
                  <c:v>0.52782369146005514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6E-9646-8AFF-32A39D22AFF3}"/>
            </c:ext>
          </c:extLst>
        </c:ser>
        <c:ser>
          <c:idx val="4"/>
          <c:order val="4"/>
          <c:tx>
            <c:v>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('2 &amp; 1 mLh'!$I$3,'2 &amp; 1 mLh'!$I$5:$I$8)</c:f>
              <c:numCache>
                <c:formatCode>General</c:formatCode>
                <c:ptCount val="5"/>
                <c:pt idx="0">
                  <c:v>0</c:v>
                </c:pt>
                <c:pt idx="1">
                  <c:v>270</c:v>
                </c:pt>
                <c:pt idx="2">
                  <c:v>330</c:v>
                </c:pt>
                <c:pt idx="3">
                  <c:v>390</c:v>
                </c:pt>
                <c:pt idx="4">
                  <c:v>450</c:v>
                </c:pt>
              </c:numCache>
            </c:numRef>
          </c:xVal>
          <c:yVal>
            <c:numRef>
              <c:f>('2 &amp; 1 mLh'!$L$3,'2 &amp; 1 mLh'!$L$5:$L$8)</c:f>
              <c:numCache>
                <c:formatCode>0.000</c:formatCode>
                <c:ptCount val="5"/>
                <c:pt idx="0">
                  <c:v>1.0179977502812148</c:v>
                </c:pt>
                <c:pt idx="1">
                  <c:v>0.3543307086614173</c:v>
                </c:pt>
                <c:pt idx="2">
                  <c:v>0.34983127109111362</c:v>
                </c:pt>
                <c:pt idx="3">
                  <c:v>0.34758155230596177</c:v>
                </c:pt>
                <c:pt idx="4">
                  <c:v>0.34083239595050618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6E-9646-8AFF-32A39D22AFF3}"/>
            </c:ext>
          </c:extLst>
        </c:ser>
        <c:ser>
          <c:idx val="5"/>
          <c:order val="5"/>
          <c:tx>
            <c:v>1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 &amp; 1 mLh'!$I$9:$I$13</c:f>
              <c:numCache>
                <c:formatCode>General</c:formatCode>
                <c:ptCount val="5"/>
                <c:pt idx="0">
                  <c:v>0</c:v>
                </c:pt>
                <c:pt idx="1">
                  <c:v>900</c:v>
                </c:pt>
                <c:pt idx="2">
                  <c:v>1020</c:v>
                </c:pt>
                <c:pt idx="3">
                  <c:v>1140</c:v>
                </c:pt>
                <c:pt idx="4">
                  <c:v>1200</c:v>
                </c:pt>
              </c:numCache>
            </c:numRef>
          </c:xVal>
          <c:yVal>
            <c:numRef>
              <c:f>'2 &amp; 1 mLh'!$L$9:$L$13</c:f>
              <c:numCache>
                <c:formatCode>0.000</c:formatCode>
                <c:ptCount val="5"/>
                <c:pt idx="0">
                  <c:v>0.29921259842519687</c:v>
                </c:pt>
                <c:pt idx="1">
                  <c:v>0.23059617547806524</c:v>
                </c:pt>
                <c:pt idx="2">
                  <c:v>0.23172103487064116</c:v>
                </c:pt>
                <c:pt idx="3">
                  <c:v>0.23172103487064116</c:v>
                </c:pt>
                <c:pt idx="4">
                  <c:v>0.22947131608548932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96E-9646-8AFF-32A39D22A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455008"/>
        <c:axId val="1710994256"/>
      </c:scatterChart>
      <c:valAx>
        <c:axId val="1687455008"/>
        <c:scaling>
          <c:orientation val="minMax"/>
          <c:max val="2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994256"/>
        <c:crosses val="autoZero"/>
        <c:crossBetween val="midCat"/>
        <c:majorUnit val="30"/>
      </c:valAx>
      <c:valAx>
        <c:axId val="1710994256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45500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3'!$AL$2:$AL$11</c:f>
              <c:numCache>
                <c:formatCode>m/d/yy</c:formatCode>
                <c:ptCount val="10"/>
                <c:pt idx="0">
                  <c:v>44284</c:v>
                </c:pt>
                <c:pt idx="1">
                  <c:v>44284</c:v>
                </c:pt>
                <c:pt idx="2">
                  <c:v>44293</c:v>
                </c:pt>
                <c:pt idx="3">
                  <c:v>44295</c:v>
                </c:pt>
                <c:pt idx="4">
                  <c:v>44298</c:v>
                </c:pt>
                <c:pt idx="5">
                  <c:v>44299</c:v>
                </c:pt>
                <c:pt idx="6">
                  <c:v>44300</c:v>
                </c:pt>
                <c:pt idx="7">
                  <c:v>44302</c:v>
                </c:pt>
                <c:pt idx="8">
                  <c:v>44306</c:v>
                </c:pt>
                <c:pt idx="9">
                  <c:v>44307</c:v>
                </c:pt>
              </c:numCache>
            </c:numRef>
          </c:xVal>
          <c:yVal>
            <c:numRef>
              <c:f>'Summary 3'!$AM$2:$AM$11</c:f>
              <c:numCache>
                <c:formatCode>General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EE-A64E-8D58-749C0656D75D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3'!$AL$2:$AL$11</c:f>
              <c:numCache>
                <c:formatCode>m/d/yy</c:formatCode>
                <c:ptCount val="10"/>
                <c:pt idx="0">
                  <c:v>44284</c:v>
                </c:pt>
                <c:pt idx="1">
                  <c:v>44284</c:v>
                </c:pt>
                <c:pt idx="2">
                  <c:v>44293</c:v>
                </c:pt>
                <c:pt idx="3">
                  <c:v>44295</c:v>
                </c:pt>
                <c:pt idx="4">
                  <c:v>44298</c:v>
                </c:pt>
                <c:pt idx="5">
                  <c:v>44299</c:v>
                </c:pt>
                <c:pt idx="6">
                  <c:v>44300</c:v>
                </c:pt>
                <c:pt idx="7">
                  <c:v>44302</c:v>
                </c:pt>
                <c:pt idx="8">
                  <c:v>44306</c:v>
                </c:pt>
                <c:pt idx="9">
                  <c:v>44307</c:v>
                </c:pt>
              </c:numCache>
            </c:numRef>
          </c:xVal>
          <c:yVal>
            <c:numRef>
              <c:f>'Summary 3'!$AN$2:$AN$11</c:f>
              <c:numCache>
                <c:formatCode>0</c:formatCode>
                <c:ptCount val="10"/>
                <c:pt idx="0">
                  <c:v>883.12236197509367</c:v>
                </c:pt>
                <c:pt idx="1">
                  <c:v>9212.0251925041994</c:v>
                </c:pt>
                <c:pt idx="2">
                  <c:v>901.72128980065145</c:v>
                </c:pt>
                <c:pt idx="3" formatCode="General">
                  <c:v>930</c:v>
                </c:pt>
                <c:pt idx="4">
                  <c:v>920.5</c:v>
                </c:pt>
                <c:pt idx="5" formatCode="General">
                  <c:v>910</c:v>
                </c:pt>
                <c:pt idx="6" formatCode="General">
                  <c:v>878</c:v>
                </c:pt>
                <c:pt idx="7" formatCode="General">
                  <c:v>1000</c:v>
                </c:pt>
                <c:pt idx="8">
                  <c:v>907.5</c:v>
                </c:pt>
                <c:pt idx="9" formatCode="General">
                  <c:v>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EE-A64E-8D58-749C0656D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022960"/>
        <c:axId val="257159856"/>
      </c:scatterChart>
      <c:valAx>
        <c:axId val="257022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7159856"/>
        <c:crosses val="autoZero"/>
        <c:crossBetween val="midCat"/>
      </c:valAx>
      <c:valAx>
        <c:axId val="25715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7022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UV On - INN Exp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mLh'!$I$3:$I$11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'10 mLh'!$L$3:$L$11</c:f>
              <c:numCache>
                <c:formatCode>General</c:formatCode>
                <c:ptCount val="9"/>
                <c:pt idx="0">
                  <c:v>0.59599999999999997</c:v>
                </c:pt>
                <c:pt idx="1">
                  <c:v>0.60399999999999998</c:v>
                </c:pt>
                <c:pt idx="2">
                  <c:v>0.55500000000000005</c:v>
                </c:pt>
                <c:pt idx="3">
                  <c:v>0.55400000000000005</c:v>
                </c:pt>
                <c:pt idx="4">
                  <c:v>0.56100000000000005</c:v>
                </c:pt>
                <c:pt idx="5">
                  <c:v>0.58299999999999996</c:v>
                </c:pt>
                <c:pt idx="6">
                  <c:v>0.57099999999999995</c:v>
                </c:pt>
                <c:pt idx="7">
                  <c:v>0.59399999999999997</c:v>
                </c:pt>
                <c:pt idx="8">
                  <c:v>0.57299999999999995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44-AC45-AC21-7B060E9BC75D}"/>
            </c:ext>
          </c:extLst>
        </c:ser>
        <c:ser>
          <c:idx val="2"/>
          <c:order val="1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('8 &amp;6 mLh'!$I$13:$I$18,'8 &amp;6 mLh'!$L$13:$L$18)</c:f>
              <c:numCache>
                <c:formatCode>General</c:formatCode>
                <c:ptCount val="12"/>
                <c:pt idx="0">
                  <c:v>0</c:v>
                </c:pt>
                <c:pt idx="1">
                  <c:v>30</c:v>
                </c:pt>
                <c:pt idx="2">
                  <c:v>120</c:v>
                </c:pt>
                <c:pt idx="3">
                  <c:v>150</c:v>
                </c:pt>
                <c:pt idx="4">
                  <c:v>180</c:v>
                </c:pt>
                <c:pt idx="5">
                  <c:v>210</c:v>
                </c:pt>
                <c:pt idx="6" formatCode="0.000">
                  <c:v>0.7663461538461539</c:v>
                </c:pt>
                <c:pt idx="7" formatCode="0.000">
                  <c:v>0.49038461538461536</c:v>
                </c:pt>
                <c:pt idx="8" formatCode="0.000">
                  <c:v>0.45961538461538459</c:v>
                </c:pt>
                <c:pt idx="9" formatCode="0.000">
                  <c:v>0.48461538461538461</c:v>
                </c:pt>
                <c:pt idx="10" formatCode="0.000">
                  <c:v>0.49519230769230771</c:v>
                </c:pt>
                <c:pt idx="11" formatCode="0.000">
                  <c:v>0.49230769230769234</c:v>
                </c:pt>
              </c:numCache>
            </c:numRef>
          </c:xVal>
          <c:yVal>
            <c:numRef>
              <c:f>'8 &amp;6 mLh'!$L$13:$L$18</c:f>
              <c:numCache>
                <c:formatCode>0.000</c:formatCode>
                <c:ptCount val="6"/>
                <c:pt idx="0">
                  <c:v>0.7663461538461539</c:v>
                </c:pt>
                <c:pt idx="1">
                  <c:v>0.49038461538461536</c:v>
                </c:pt>
                <c:pt idx="2">
                  <c:v>0.45961538461538459</c:v>
                </c:pt>
                <c:pt idx="3">
                  <c:v>0.48461538461538461</c:v>
                </c:pt>
                <c:pt idx="4">
                  <c:v>0.49519230769230771</c:v>
                </c:pt>
                <c:pt idx="5">
                  <c:v>0.49230769230769234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44-AC45-AC21-7B060E9BC75D}"/>
            </c:ext>
          </c:extLst>
        </c:ser>
        <c:ser>
          <c:idx val="3"/>
          <c:order val="2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('4 mLh'!$I$3,'4 mLh'!$I$5:$I$9)</c:f>
              <c:numCache>
                <c:formatCode>General</c:formatCode>
                <c:ptCount val="6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</c:numCache>
            </c:numRef>
          </c:xVal>
          <c:yVal>
            <c:numRef>
              <c:f>('4 mLh'!$L$3,'4 mLh'!$L$5:$L$9)</c:f>
              <c:numCache>
                <c:formatCode>0.000</c:formatCode>
                <c:ptCount val="6"/>
                <c:pt idx="0">
                  <c:v>1.0798898071625345</c:v>
                </c:pt>
                <c:pt idx="1">
                  <c:v>0.53223140495867771</c:v>
                </c:pt>
                <c:pt idx="2">
                  <c:v>0.51349862258953172</c:v>
                </c:pt>
                <c:pt idx="3">
                  <c:v>0.50909090909090904</c:v>
                </c:pt>
                <c:pt idx="4">
                  <c:v>0.52011019283746551</c:v>
                </c:pt>
                <c:pt idx="5">
                  <c:v>0.52782369146005514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044-AC45-AC21-7B060E9BC75D}"/>
            </c:ext>
          </c:extLst>
        </c:ser>
        <c:ser>
          <c:idx val="4"/>
          <c:order val="3"/>
          <c:tx>
            <c:v>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5"/>
                </a:solidFill>
                <a:ln w="9525">
                  <a:solidFill>
                    <a:schemeClr val="accent5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D8DF-4545-AEB1-5D3E668705ED}"/>
              </c:ext>
            </c:extLst>
          </c:dPt>
          <c:xVal>
            <c:numRef>
              <c:f>('2 &amp; 1 mLh'!$I$3,'2 &amp; 1 mLh'!$I$5:$I$8)</c:f>
              <c:numCache>
                <c:formatCode>General</c:formatCode>
                <c:ptCount val="5"/>
                <c:pt idx="0">
                  <c:v>0</c:v>
                </c:pt>
                <c:pt idx="1">
                  <c:v>270</c:v>
                </c:pt>
                <c:pt idx="2">
                  <c:v>330</c:v>
                </c:pt>
                <c:pt idx="3">
                  <c:v>390</c:v>
                </c:pt>
                <c:pt idx="4">
                  <c:v>450</c:v>
                </c:pt>
              </c:numCache>
            </c:numRef>
          </c:xVal>
          <c:yVal>
            <c:numRef>
              <c:f>('2 &amp; 1 mLh'!$L$3,'2 &amp; 1 mLh'!$L$5:$L$8)</c:f>
              <c:numCache>
                <c:formatCode>0.000</c:formatCode>
                <c:ptCount val="5"/>
                <c:pt idx="0">
                  <c:v>1.0179977502812148</c:v>
                </c:pt>
                <c:pt idx="1">
                  <c:v>0.3543307086614173</c:v>
                </c:pt>
                <c:pt idx="2">
                  <c:v>0.34983127109111362</c:v>
                </c:pt>
                <c:pt idx="3">
                  <c:v>0.34758155230596177</c:v>
                </c:pt>
                <c:pt idx="4">
                  <c:v>0.34083239595050618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044-AC45-AC21-7B060E9BC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455008"/>
        <c:axId val="1710994256"/>
      </c:scatterChart>
      <c:valAx>
        <c:axId val="1687455008"/>
        <c:scaling>
          <c:orientation val="minMax"/>
          <c:max val="6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994256"/>
        <c:crosses val="autoZero"/>
        <c:crossBetween val="midCat"/>
        <c:majorUnit val="30"/>
      </c:valAx>
      <c:valAx>
        <c:axId val="1710994256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45500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637499999999998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pH!$H$2</c:f>
              <c:strCache>
                <c:ptCount val="1"/>
                <c:pt idx="0">
                  <c:v>Avg.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pH!$D$3:$D$8</c:f>
              <c:numCache>
                <c:formatCode>General</c:formatCode>
                <c:ptCount val="6"/>
                <c:pt idx="0">
                  <c:v>10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</c:numCache>
            </c:numRef>
          </c:xVal>
          <c:yVal>
            <c:numRef>
              <c:f>pH!$H$3:$H$8</c:f>
              <c:numCache>
                <c:formatCode>0.000</c:formatCode>
                <c:ptCount val="6"/>
                <c:pt idx="0">
                  <c:v>6.780666666666666</c:v>
                </c:pt>
                <c:pt idx="1">
                  <c:v>6.0256666666666661</c:v>
                </c:pt>
                <c:pt idx="2">
                  <c:v>5.7939999999999996</c:v>
                </c:pt>
                <c:pt idx="3">
                  <c:v>6.0493333333333332</c:v>
                </c:pt>
                <c:pt idx="4">
                  <c:v>6.0923333333333334</c:v>
                </c:pt>
                <c:pt idx="5">
                  <c:v>6.1460000000000008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5A-0641-A0F4-409CA84F92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965440"/>
        <c:axId val="252821136"/>
      </c:scatterChart>
      <c:valAx>
        <c:axId val="240965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821136"/>
        <c:crosses val="autoZero"/>
        <c:crossBetween val="midCat"/>
      </c:valAx>
      <c:valAx>
        <c:axId val="25282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0965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10 mL/h - UV On- INN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mLh'!$J$3:$J$11</c:f>
              <c:numCache>
                <c:formatCode>General</c:formatCode>
                <c:ptCount val="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</c:numCache>
            </c:numRef>
          </c:xVal>
          <c:yVal>
            <c:numRef>
              <c:f>'10 mLh'!$L$3:$L$11</c:f>
              <c:numCache>
                <c:formatCode>General</c:formatCode>
                <c:ptCount val="9"/>
                <c:pt idx="0">
                  <c:v>0.59599999999999997</c:v>
                </c:pt>
                <c:pt idx="1">
                  <c:v>0.60399999999999998</c:v>
                </c:pt>
                <c:pt idx="2">
                  <c:v>0.55500000000000005</c:v>
                </c:pt>
                <c:pt idx="3">
                  <c:v>0.55400000000000005</c:v>
                </c:pt>
                <c:pt idx="4">
                  <c:v>0.56100000000000005</c:v>
                </c:pt>
                <c:pt idx="5">
                  <c:v>0.58299999999999996</c:v>
                </c:pt>
                <c:pt idx="6">
                  <c:v>0.57099999999999995</c:v>
                </c:pt>
                <c:pt idx="7">
                  <c:v>0.59399999999999997</c:v>
                </c:pt>
                <c:pt idx="8">
                  <c:v>0.57299999999999995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6A-DB4B-8134-84E9989AEB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455008"/>
        <c:axId val="1710994256"/>
      </c:scatterChart>
      <c:valAx>
        <c:axId val="1687455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994256"/>
        <c:crosses val="autoZero"/>
        <c:crossBetween val="midCat"/>
      </c:valAx>
      <c:valAx>
        <c:axId val="1710994256"/>
        <c:scaling>
          <c:orientation val="minMax"/>
          <c:max val="0.70000000000000007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45500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UV On - INN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mLh'!$I$3:$I$11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'10 mLh'!$L$3:$L$11</c:f>
              <c:numCache>
                <c:formatCode>General</c:formatCode>
                <c:ptCount val="9"/>
                <c:pt idx="0">
                  <c:v>0.59599999999999997</c:v>
                </c:pt>
                <c:pt idx="1">
                  <c:v>0.60399999999999998</c:v>
                </c:pt>
                <c:pt idx="2">
                  <c:v>0.55500000000000005</c:v>
                </c:pt>
                <c:pt idx="3">
                  <c:v>0.55400000000000005</c:v>
                </c:pt>
                <c:pt idx="4">
                  <c:v>0.56100000000000005</c:v>
                </c:pt>
                <c:pt idx="5">
                  <c:v>0.58299999999999996</c:v>
                </c:pt>
                <c:pt idx="6">
                  <c:v>0.57099999999999995</c:v>
                </c:pt>
                <c:pt idx="7">
                  <c:v>0.59399999999999997</c:v>
                </c:pt>
                <c:pt idx="8">
                  <c:v>0.57299999999999995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72-8F4E-92F8-7EF7FBD8C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455008"/>
        <c:axId val="1710994256"/>
      </c:scatterChart>
      <c:valAx>
        <c:axId val="1687455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994256"/>
        <c:crosses val="autoZero"/>
        <c:crossBetween val="midCat"/>
      </c:valAx>
      <c:valAx>
        <c:axId val="1710994256"/>
        <c:scaling>
          <c:orientation val="minMax"/>
          <c:max val="0.70000000000000007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45500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8 mL/h - UV On- INN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'8 &amp;6 mLh'!$J$3:$J$11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</c:numCache>
            </c:numRef>
          </c:xVal>
          <c:yVal>
            <c:numRef>
              <c:f>'8 &amp;6 mLh'!$L$3:$L$11</c:f>
              <c:numCache>
                <c:formatCode>0.000</c:formatCode>
                <c:ptCount val="9"/>
                <c:pt idx="0">
                  <c:v>0.97115384615384615</c:v>
                </c:pt>
                <c:pt idx="1">
                  <c:v>0.77692307692307694</c:v>
                </c:pt>
                <c:pt idx="2">
                  <c:v>0.55192307692307696</c:v>
                </c:pt>
                <c:pt idx="3">
                  <c:v>0.56346153846153846</c:v>
                </c:pt>
                <c:pt idx="4">
                  <c:v>0.55961538461538463</c:v>
                </c:pt>
                <c:pt idx="5">
                  <c:v>0.57019230769230766</c:v>
                </c:pt>
                <c:pt idx="6">
                  <c:v>0.55865384615384617</c:v>
                </c:pt>
                <c:pt idx="7">
                  <c:v>0.52884615384615385</c:v>
                </c:pt>
                <c:pt idx="8">
                  <c:v>0.53942307692307689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4F-4548-95FB-4B9E09B2F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455008"/>
        <c:axId val="1710994256"/>
      </c:scatterChart>
      <c:valAx>
        <c:axId val="1687455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994256"/>
        <c:crosses val="autoZero"/>
        <c:crossBetween val="midCat"/>
      </c:valAx>
      <c:valAx>
        <c:axId val="1710994256"/>
        <c:scaling>
          <c:orientation val="minMax"/>
          <c:max val="0.60000000000000009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455008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6 mL/h - UV On- INN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'8 &amp;6 mLh'!$J$12:$J$18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</c:numCache>
            </c:numRef>
          </c:xVal>
          <c:yVal>
            <c:numRef>
              <c:f>'8 &amp;6 mLh'!$L$12:$L$18</c:f>
              <c:numCache>
                <c:formatCode>0.000</c:formatCode>
                <c:ptCount val="7"/>
                <c:pt idx="0">
                  <c:v>0.73750000000000004</c:v>
                </c:pt>
                <c:pt idx="1">
                  <c:v>0.7663461538461539</c:v>
                </c:pt>
                <c:pt idx="2">
                  <c:v>0.49038461538461536</c:v>
                </c:pt>
                <c:pt idx="3">
                  <c:v>0.45961538461538459</c:v>
                </c:pt>
                <c:pt idx="4">
                  <c:v>0.48461538461538461</c:v>
                </c:pt>
                <c:pt idx="5">
                  <c:v>0.49519230769230771</c:v>
                </c:pt>
                <c:pt idx="6">
                  <c:v>0.49230769230769234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42-A047-BE9D-90D1A4F7D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455008"/>
        <c:axId val="1710994256"/>
      </c:scatterChart>
      <c:valAx>
        <c:axId val="1687455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994256"/>
        <c:crosses val="autoZero"/>
        <c:crossBetween val="midCat"/>
      </c:valAx>
      <c:valAx>
        <c:axId val="1710994256"/>
        <c:scaling>
          <c:orientation val="minMax"/>
          <c:max val="0.8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455008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4 mL/h - UV On- INN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 mLh'!$J$3:$J$9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</c:numCache>
            </c:numRef>
          </c:xVal>
          <c:yVal>
            <c:numRef>
              <c:f>'4 mLh'!$L$3:$L$9</c:f>
              <c:numCache>
                <c:formatCode>0.000</c:formatCode>
                <c:ptCount val="7"/>
                <c:pt idx="0">
                  <c:v>1.0798898071625345</c:v>
                </c:pt>
                <c:pt idx="1">
                  <c:v>0.86501377410468316</c:v>
                </c:pt>
                <c:pt idx="2">
                  <c:v>0.53223140495867771</c:v>
                </c:pt>
                <c:pt idx="3">
                  <c:v>0.51349862258953172</c:v>
                </c:pt>
                <c:pt idx="4">
                  <c:v>0.50909090909090904</c:v>
                </c:pt>
                <c:pt idx="5">
                  <c:v>0.52011019283746551</c:v>
                </c:pt>
                <c:pt idx="6">
                  <c:v>0.52782369146005514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72-DE4C-9264-09F1E0E20E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455008"/>
        <c:axId val="1710994256"/>
      </c:scatterChart>
      <c:valAx>
        <c:axId val="1687455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994256"/>
        <c:crosses val="autoZero"/>
        <c:crossBetween val="midCat"/>
      </c:valAx>
      <c:valAx>
        <c:axId val="1710994256"/>
        <c:scaling>
          <c:orientation val="minMax"/>
          <c:max val="0.60000000000000009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455008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2 mL/h - UV On- INN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81738984754566"/>
          <c:y val="0.155480412908413"/>
          <c:w val="0.84031026972692247"/>
          <c:h val="0.6600529568207866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 &amp; 1 mLh'!$J$3:$J$8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4.5</c:v>
                </c:pt>
                <c:pt idx="3">
                  <c:v>5.5</c:v>
                </c:pt>
                <c:pt idx="4">
                  <c:v>6.5</c:v>
                </c:pt>
                <c:pt idx="5">
                  <c:v>7.5</c:v>
                </c:pt>
              </c:numCache>
            </c:numRef>
          </c:xVal>
          <c:yVal>
            <c:numRef>
              <c:f>'2 &amp; 1 mLh'!$L$3:$L$8</c:f>
              <c:numCache>
                <c:formatCode>0.000</c:formatCode>
                <c:ptCount val="6"/>
                <c:pt idx="0">
                  <c:v>1.0179977502812148</c:v>
                </c:pt>
                <c:pt idx="1">
                  <c:v>0.73565804274465696</c:v>
                </c:pt>
                <c:pt idx="2">
                  <c:v>0.3543307086614173</c:v>
                </c:pt>
                <c:pt idx="3">
                  <c:v>0.34983127109111362</c:v>
                </c:pt>
                <c:pt idx="4">
                  <c:v>0.34758155230596177</c:v>
                </c:pt>
                <c:pt idx="5">
                  <c:v>0.34083239595050618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B2-0A48-B2F9-A3FFDE581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455008"/>
        <c:axId val="1710994256"/>
      </c:scatterChart>
      <c:valAx>
        <c:axId val="1687455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994256"/>
        <c:crosses val="autoZero"/>
        <c:crossBetween val="midCat"/>
      </c:valAx>
      <c:valAx>
        <c:axId val="1710994256"/>
        <c:scaling>
          <c:orientation val="minMax"/>
          <c:max val="1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45500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1 mL/h - UV On- INN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81738984754566"/>
          <c:y val="0.155480412908413"/>
          <c:w val="0.84031026972692247"/>
          <c:h val="0.6600529568207866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 &amp; 1 mLh'!$J$9:$J$13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17</c:v>
                </c:pt>
                <c:pt idx="3">
                  <c:v>19</c:v>
                </c:pt>
                <c:pt idx="4">
                  <c:v>20</c:v>
                </c:pt>
              </c:numCache>
            </c:numRef>
          </c:xVal>
          <c:yVal>
            <c:numRef>
              <c:f>'2 &amp; 1 mLh'!$L$9:$L$13</c:f>
              <c:numCache>
                <c:formatCode>0.000</c:formatCode>
                <c:ptCount val="5"/>
                <c:pt idx="0">
                  <c:v>0.29921259842519687</c:v>
                </c:pt>
                <c:pt idx="1">
                  <c:v>0.23059617547806524</c:v>
                </c:pt>
                <c:pt idx="2">
                  <c:v>0.23172103487064116</c:v>
                </c:pt>
                <c:pt idx="3">
                  <c:v>0.23172103487064116</c:v>
                </c:pt>
                <c:pt idx="4">
                  <c:v>0.22947131608548932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07-9445-A268-B4E35C6CE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455008"/>
        <c:axId val="1710994256"/>
      </c:scatterChart>
      <c:valAx>
        <c:axId val="1687455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994256"/>
        <c:crosses val="autoZero"/>
        <c:crossBetween val="midCat"/>
      </c:valAx>
      <c:valAx>
        <c:axId val="1710994256"/>
        <c:scaling>
          <c:orientation val="minMax"/>
          <c:max val="0.30000000000000004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455008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Exp. 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3'!$A$12:$A$17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'Summary 3'!$B$12:$B$17</c:f>
              <c:numCache>
                <c:formatCode>0.000</c:formatCode>
                <c:ptCount val="6"/>
                <c:pt idx="0">
                  <c:v>0.25282812871758664</c:v>
                </c:pt>
                <c:pt idx="1">
                  <c:v>0.40321438433638401</c:v>
                </c:pt>
                <c:pt idx="2">
                  <c:v>0.46585802720811298</c:v>
                </c:pt>
                <c:pt idx="3">
                  <c:v>0.55173091581988509</c:v>
                </c:pt>
                <c:pt idx="4">
                  <c:v>0.57212460980513569</c:v>
                </c:pt>
                <c:pt idx="5">
                  <c:v>0.62701738905737403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C6-E941-BF8B-EDEF42E95D31}"/>
            </c:ext>
          </c:extLst>
        </c:ser>
        <c:ser>
          <c:idx val="1"/>
          <c:order val="1"/>
          <c:tx>
            <c:v>Exp.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3'!$A$21:$A$26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'Summary 3'!$B$21:$B$26</c:f>
              <c:numCache>
                <c:formatCode>0.000</c:formatCode>
                <c:ptCount val="6"/>
                <c:pt idx="0">
                  <c:v>0.2255125284738041</c:v>
                </c:pt>
                <c:pt idx="1">
                  <c:v>0.33940774487471526</c:v>
                </c:pt>
                <c:pt idx="2">
                  <c:v>0.44285714285714284</c:v>
                </c:pt>
                <c:pt idx="3">
                  <c:v>0.53186813186813187</c:v>
                </c:pt>
                <c:pt idx="4">
                  <c:v>0.55621944595328621</c:v>
                </c:pt>
                <c:pt idx="5">
                  <c:v>0.625746876697447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C6-E941-BF8B-EDEF42E95D31}"/>
            </c:ext>
          </c:extLst>
        </c:ser>
        <c:ser>
          <c:idx val="2"/>
          <c:order val="2"/>
          <c:tx>
            <c:v>Exp.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3'!$A$30:$A$35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'Summary 3'!$B$30:$B$35</c:f>
              <c:numCache>
                <c:formatCode>0.000</c:formatCode>
                <c:ptCount val="6"/>
                <c:pt idx="0">
                  <c:v>0.23059617547806524</c:v>
                </c:pt>
                <c:pt idx="1">
                  <c:v>0.3543307086614173</c:v>
                </c:pt>
                <c:pt idx="2">
                  <c:v>0.51349862258953172</c:v>
                </c:pt>
                <c:pt idx="3">
                  <c:v>0.49038461538461536</c:v>
                </c:pt>
                <c:pt idx="4">
                  <c:v>0.55961538461538463</c:v>
                </c:pt>
                <c:pt idx="5">
                  <c:v>0.57099999999999995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8C6-E941-BF8B-EDEF42E95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323296"/>
        <c:axId val="615559328"/>
      </c:scatterChart>
      <c:valAx>
        <c:axId val="6163232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559328"/>
        <c:crosses val="autoZero"/>
        <c:crossBetween val="midCat"/>
      </c:valAx>
      <c:valAx>
        <c:axId val="6155593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323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433917</xdr:colOff>
      <xdr:row>2</xdr:row>
      <xdr:rowOff>84667</xdr:rowOff>
    </xdr:from>
    <xdr:to>
      <xdr:col>17</xdr:col>
      <xdr:colOff>306917</xdr:colOff>
      <xdr:row>20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D992E1-471A-C34D-A661-BA9E67FA11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203200</xdr:colOff>
      <xdr:row>1</xdr:row>
      <xdr:rowOff>38100</xdr:rowOff>
    </xdr:from>
    <xdr:to>
      <xdr:col>21</xdr:col>
      <xdr:colOff>114300</xdr:colOff>
      <xdr:row>18</xdr:row>
      <xdr:rowOff>188383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57AAC6B-C4BB-B343-8A7C-0A2B177EA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596900</xdr:colOff>
      <xdr:row>20</xdr:row>
      <xdr:rowOff>101600</xdr:rowOff>
    </xdr:from>
    <xdr:to>
      <xdr:col>19</xdr:col>
      <xdr:colOff>543700</xdr:colOff>
      <xdr:row>34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41B26CE-2C44-B34F-A17D-CC23B32891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215900</xdr:colOff>
      <xdr:row>0</xdr:row>
      <xdr:rowOff>165100</xdr:rowOff>
    </xdr:from>
    <xdr:to>
      <xdr:col>21</xdr:col>
      <xdr:colOff>127000</xdr:colOff>
      <xdr:row>18</xdr:row>
      <xdr:rowOff>112183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C4CCCE-9458-7744-9B43-8CD3F7994C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20</xdr:row>
      <xdr:rowOff>0</xdr:rowOff>
    </xdr:from>
    <xdr:to>
      <xdr:col>20</xdr:col>
      <xdr:colOff>584200</xdr:colOff>
      <xdr:row>38</xdr:row>
      <xdr:rowOff>162983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6C7347-7D0A-9945-AC2B-730A899C92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</xdr:row>
      <xdr:rowOff>0</xdr:rowOff>
    </xdr:from>
    <xdr:to>
      <xdr:col>21</xdr:col>
      <xdr:colOff>584200</xdr:colOff>
      <xdr:row>18</xdr:row>
      <xdr:rowOff>150283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13B7F7-77B3-C440-9C53-70CF12EE22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152400</xdr:colOff>
      <xdr:row>0</xdr:row>
      <xdr:rowOff>177800</xdr:rowOff>
    </xdr:from>
    <xdr:to>
      <xdr:col>21</xdr:col>
      <xdr:colOff>63500</xdr:colOff>
      <xdr:row>18</xdr:row>
      <xdr:rowOff>124883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B16760-E689-DA4E-8F7F-8523183E7C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38100</xdr:colOff>
      <xdr:row>19</xdr:row>
      <xdr:rowOff>0</xdr:rowOff>
    </xdr:from>
    <xdr:to>
      <xdr:col>20</xdr:col>
      <xdr:colOff>622300</xdr:colOff>
      <xdr:row>37</xdr:row>
      <xdr:rowOff>162983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7264E46-31AE-614E-8E38-7766BFFEEE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82550</xdr:colOff>
      <xdr:row>6</xdr:row>
      <xdr:rowOff>165100</xdr:rowOff>
    </xdr:from>
    <xdr:to>
      <xdr:col>14</xdr:col>
      <xdr:colOff>527050</xdr:colOff>
      <xdr:row>33</xdr:row>
      <xdr:rowOff>78700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FA2CDE-FCB4-0F4C-BA66-F0B99C85E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673100</xdr:colOff>
      <xdr:row>6</xdr:row>
      <xdr:rowOff>127000</xdr:rowOff>
    </xdr:from>
    <xdr:to>
      <xdr:col>20</xdr:col>
      <xdr:colOff>292100</xdr:colOff>
      <xdr:row>33</xdr:row>
      <xdr:rowOff>40600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F476DE-4871-4743-9765-5E6E28B957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368300</xdr:colOff>
      <xdr:row>35</xdr:row>
      <xdr:rowOff>12700</xdr:rowOff>
    </xdr:from>
    <xdr:to>
      <xdr:col>13</xdr:col>
      <xdr:colOff>746900</xdr:colOff>
      <xdr:row>48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39AF396-8946-EE4A-A0AF-A686750C24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438150</xdr:colOff>
      <xdr:row>14</xdr:row>
      <xdr:rowOff>69850</xdr:rowOff>
    </xdr:from>
    <xdr:to>
      <xdr:col>40</xdr:col>
      <xdr:colOff>57150</xdr:colOff>
      <xdr:row>27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CE9FE08-45E8-7E44-B8A3-4495A0984D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393700</xdr:colOff>
      <xdr:row>39</xdr:row>
      <xdr:rowOff>38100</xdr:rowOff>
    </xdr:from>
    <xdr:to>
      <xdr:col>20</xdr:col>
      <xdr:colOff>772300</xdr:colOff>
      <xdr:row>52</xdr:row>
      <xdr:rowOff>139700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E469D07-5172-D54A-8472-1228E3C00D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107950</xdr:colOff>
      <xdr:row>12</xdr:row>
      <xdr:rowOff>120650</xdr:rowOff>
    </xdr:from>
    <xdr:to>
      <xdr:col>9</xdr:col>
      <xdr:colOff>552450</xdr:colOff>
      <xdr:row>26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040555-D9C5-1344-AAB1-7EF7ECEEC2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70FB5-508A-D041-95C0-53D1FBA4C367}">
  <dimension ref="A1:I76"/>
  <sheetViews>
    <sheetView zoomScale="120" zoomScaleNormal="120" workbookViewId="0">
      <selection activeCell="C12" sqref="C12"/>
    </sheetView>
  </sheetViews>
  <sheetFormatPr baseColWidth="10" defaultColWidth="8.83203125" defaultRowHeight="15"/>
  <cols>
    <col min="1" max="1" width="18.33203125" style="26" bestFit="1" customWidth="1"/>
    <col min="2" max="2" width="14" style="26" bestFit="1" customWidth="1"/>
    <col min="3" max="3" width="6.5" style="26" bestFit="1" customWidth="1"/>
    <col min="4" max="4" width="5.5" style="26" bestFit="1" customWidth="1"/>
    <col min="5" max="16384" width="8.83203125" style="28"/>
  </cols>
  <sheetData>
    <row r="1" spans="1:9">
      <c r="A1" s="26" t="s">
        <v>22</v>
      </c>
      <c r="B1" s="27">
        <v>44307</v>
      </c>
      <c r="F1" s="29" t="s">
        <v>73</v>
      </c>
      <c r="G1" s="29"/>
      <c r="H1" s="29" t="s">
        <v>74</v>
      </c>
      <c r="I1" s="29">
        <f>G3</f>
        <v>1000</v>
      </c>
    </row>
    <row r="2" spans="1:9">
      <c r="A2" s="26" t="s">
        <v>23</v>
      </c>
      <c r="B2" s="26" t="s">
        <v>24</v>
      </c>
      <c r="F2" s="29" t="s">
        <v>75</v>
      </c>
      <c r="G2" s="29" t="s">
        <v>76</v>
      </c>
      <c r="H2" s="29" t="s">
        <v>16</v>
      </c>
      <c r="I2" s="29"/>
    </row>
    <row r="3" spans="1:9" ht="16">
      <c r="A3" s="26" t="s">
        <v>25</v>
      </c>
      <c r="B3" s="26" t="s">
        <v>26</v>
      </c>
      <c r="F3" s="30">
        <v>0</v>
      </c>
      <c r="G3" s="28">
        <f>C12</f>
        <v>1000</v>
      </c>
      <c r="H3" s="33">
        <f t="shared" ref="H3:H10" si="0">G3/$I$1</f>
        <v>1</v>
      </c>
    </row>
    <row r="4" spans="1:9" ht="16">
      <c r="A4" s="26" t="s">
        <v>27</v>
      </c>
      <c r="B4" s="26" t="s">
        <v>26</v>
      </c>
      <c r="F4" s="30">
        <v>0</v>
      </c>
      <c r="G4" s="28">
        <f>C20</f>
        <v>1030</v>
      </c>
      <c r="H4" s="33">
        <f t="shared" si="0"/>
        <v>1.03</v>
      </c>
    </row>
    <row r="5" spans="1:9" ht="16">
      <c r="F5" s="30">
        <v>5</v>
      </c>
      <c r="G5" s="28">
        <f>C28</f>
        <v>1030</v>
      </c>
      <c r="H5" s="33">
        <f t="shared" si="0"/>
        <v>1.03</v>
      </c>
    </row>
    <row r="6" spans="1:9" ht="16">
      <c r="A6" s="26" t="s">
        <v>28</v>
      </c>
      <c r="B6" s="27">
        <v>44302</v>
      </c>
      <c r="F6" s="30">
        <v>10</v>
      </c>
      <c r="G6" s="28">
        <f>C36</f>
        <v>994</v>
      </c>
      <c r="H6" s="33">
        <f t="shared" si="0"/>
        <v>0.99399999999999999</v>
      </c>
    </row>
    <row r="7" spans="1:9" ht="16">
      <c r="A7" s="26" t="s">
        <v>29</v>
      </c>
      <c r="F7" s="30">
        <v>20</v>
      </c>
      <c r="G7" s="28">
        <f>C44</f>
        <v>1030</v>
      </c>
      <c r="H7" s="33">
        <f t="shared" si="0"/>
        <v>1.03</v>
      </c>
    </row>
    <row r="8" spans="1:9" ht="16">
      <c r="A8" s="26" t="s">
        <v>30</v>
      </c>
      <c r="B8" s="26" t="s">
        <v>31</v>
      </c>
      <c r="F8" s="30">
        <v>30</v>
      </c>
      <c r="G8" s="28">
        <f>C52</f>
        <v>1040</v>
      </c>
      <c r="H8" s="33">
        <f t="shared" si="0"/>
        <v>1.04</v>
      </c>
    </row>
    <row r="9" spans="1:9" ht="16">
      <c r="A9" s="26" t="s">
        <v>32</v>
      </c>
      <c r="B9" s="26" t="s">
        <v>64</v>
      </c>
      <c r="F9" s="31">
        <v>60</v>
      </c>
      <c r="G9" s="28">
        <f>C52</f>
        <v>1040</v>
      </c>
      <c r="H9" s="33">
        <f t="shared" si="0"/>
        <v>1.04</v>
      </c>
    </row>
    <row r="10" spans="1:9" ht="16">
      <c r="F10" s="30">
        <v>120</v>
      </c>
      <c r="G10" s="28">
        <f>C60</f>
        <v>1030</v>
      </c>
      <c r="H10" s="33">
        <f t="shared" si="0"/>
        <v>1.03</v>
      </c>
    </row>
    <row r="11" spans="1:9" ht="16">
      <c r="A11" s="26" t="s">
        <v>34</v>
      </c>
      <c r="B11" s="26" t="s">
        <v>35</v>
      </c>
      <c r="C11" s="26" t="s">
        <v>36</v>
      </c>
      <c r="D11" s="26" t="s">
        <v>37</v>
      </c>
      <c r="F11" s="30">
        <v>180</v>
      </c>
      <c r="G11" s="28">
        <f>C76</f>
        <v>1080</v>
      </c>
      <c r="H11" s="33">
        <f>G11/$I$1</f>
        <v>1.08</v>
      </c>
    </row>
    <row r="12" spans="1:9">
      <c r="A12" s="26" t="s">
        <v>38</v>
      </c>
      <c r="B12" s="26" t="s">
        <v>38</v>
      </c>
      <c r="C12" s="26">
        <v>1000</v>
      </c>
      <c r="D12" s="26" t="s">
        <v>39</v>
      </c>
    </row>
    <row r="14" spans="1:9">
      <c r="A14" s="26" t="s">
        <v>28</v>
      </c>
      <c r="B14" s="27">
        <v>44302</v>
      </c>
    </row>
    <row r="15" spans="1:9">
      <c r="A15" s="26" t="s">
        <v>29</v>
      </c>
    </row>
    <row r="16" spans="1:9">
      <c r="A16" s="26" t="s">
        <v>30</v>
      </c>
      <c r="B16" s="26" t="s">
        <v>31</v>
      </c>
    </row>
    <row r="17" spans="1:4">
      <c r="A17" s="26" t="s">
        <v>32</v>
      </c>
      <c r="B17" s="26" t="s">
        <v>65</v>
      </c>
    </row>
    <row r="19" spans="1:4">
      <c r="A19" s="26" t="s">
        <v>34</v>
      </c>
      <c r="B19" s="26" t="s">
        <v>35</v>
      </c>
      <c r="C19" s="26" t="s">
        <v>36</v>
      </c>
      <c r="D19" s="26" t="s">
        <v>37</v>
      </c>
    </row>
    <row r="20" spans="1:4">
      <c r="A20" s="26" t="s">
        <v>38</v>
      </c>
      <c r="B20" s="26" t="s">
        <v>38</v>
      </c>
      <c r="C20" s="26">
        <v>1030</v>
      </c>
      <c r="D20" s="26" t="s">
        <v>39</v>
      </c>
    </row>
    <row r="22" spans="1:4">
      <c r="A22" s="26" t="s">
        <v>28</v>
      </c>
      <c r="B22" s="27">
        <v>44302</v>
      </c>
    </row>
    <row r="23" spans="1:4">
      <c r="A23" s="26" t="s">
        <v>29</v>
      </c>
    </row>
    <row r="24" spans="1:4">
      <c r="A24" s="26" t="s">
        <v>30</v>
      </c>
      <c r="B24" s="26" t="s">
        <v>31</v>
      </c>
    </row>
    <row r="25" spans="1:4">
      <c r="A25" s="26" t="s">
        <v>32</v>
      </c>
      <c r="B25" s="26" t="s">
        <v>66</v>
      </c>
    </row>
    <row r="27" spans="1:4">
      <c r="A27" s="26" t="s">
        <v>34</v>
      </c>
      <c r="B27" s="26" t="s">
        <v>35</v>
      </c>
      <c r="C27" s="26" t="s">
        <v>36</v>
      </c>
      <c r="D27" s="26" t="s">
        <v>37</v>
      </c>
    </row>
    <row r="28" spans="1:4">
      <c r="A28" s="26" t="s">
        <v>38</v>
      </c>
      <c r="B28" s="26" t="s">
        <v>38</v>
      </c>
      <c r="C28" s="26">
        <v>1030</v>
      </c>
      <c r="D28" s="26" t="s">
        <v>39</v>
      </c>
    </row>
    <row r="30" spans="1:4">
      <c r="A30" s="26" t="s">
        <v>28</v>
      </c>
      <c r="B30" s="27">
        <v>44302</v>
      </c>
    </row>
    <row r="31" spans="1:4">
      <c r="A31" s="26" t="s">
        <v>29</v>
      </c>
    </row>
    <row r="32" spans="1:4">
      <c r="A32" s="26" t="s">
        <v>30</v>
      </c>
      <c r="B32" s="26" t="s">
        <v>31</v>
      </c>
    </row>
    <row r="33" spans="1:4">
      <c r="A33" s="26" t="s">
        <v>32</v>
      </c>
      <c r="B33" s="26" t="s">
        <v>67</v>
      </c>
    </row>
    <row r="35" spans="1:4">
      <c r="A35" s="26" t="s">
        <v>34</v>
      </c>
      <c r="B35" s="26" t="s">
        <v>35</v>
      </c>
      <c r="C35" s="26" t="s">
        <v>36</v>
      </c>
      <c r="D35" s="26" t="s">
        <v>37</v>
      </c>
    </row>
    <row r="36" spans="1:4">
      <c r="A36" s="26" t="s">
        <v>38</v>
      </c>
      <c r="B36" s="26" t="s">
        <v>38</v>
      </c>
      <c r="C36" s="26">
        <v>994</v>
      </c>
      <c r="D36" s="26" t="s">
        <v>39</v>
      </c>
    </row>
    <row r="38" spans="1:4">
      <c r="A38" s="26" t="s">
        <v>28</v>
      </c>
      <c r="B38" s="27">
        <v>44302</v>
      </c>
    </row>
    <row r="39" spans="1:4">
      <c r="A39" s="26" t="s">
        <v>29</v>
      </c>
    </row>
    <row r="40" spans="1:4">
      <c r="A40" s="26" t="s">
        <v>30</v>
      </c>
      <c r="B40" s="26" t="s">
        <v>31</v>
      </c>
    </row>
    <row r="41" spans="1:4">
      <c r="A41" s="26" t="s">
        <v>32</v>
      </c>
      <c r="B41" s="26" t="s">
        <v>68</v>
      </c>
    </row>
    <row r="43" spans="1:4">
      <c r="A43" s="26" t="s">
        <v>34</v>
      </c>
      <c r="B43" s="26" t="s">
        <v>35</v>
      </c>
      <c r="C43" s="26" t="s">
        <v>36</v>
      </c>
      <c r="D43" s="26" t="s">
        <v>37</v>
      </c>
    </row>
    <row r="44" spans="1:4">
      <c r="A44" s="26" t="s">
        <v>38</v>
      </c>
      <c r="B44" s="26" t="s">
        <v>38</v>
      </c>
      <c r="C44" s="26">
        <v>1030</v>
      </c>
      <c r="D44" s="26" t="s">
        <v>39</v>
      </c>
    </row>
    <row r="46" spans="1:4">
      <c r="A46" s="26" t="s">
        <v>28</v>
      </c>
      <c r="B46" s="27">
        <v>44302</v>
      </c>
    </row>
    <row r="47" spans="1:4">
      <c r="A47" s="26" t="s">
        <v>29</v>
      </c>
    </row>
    <row r="48" spans="1:4">
      <c r="A48" s="26" t="s">
        <v>30</v>
      </c>
      <c r="B48" s="26" t="s">
        <v>31</v>
      </c>
    </row>
    <row r="49" spans="1:4">
      <c r="A49" s="26" t="s">
        <v>32</v>
      </c>
      <c r="B49" s="26" t="s">
        <v>69</v>
      </c>
    </row>
    <row r="51" spans="1:4">
      <c r="A51" s="26" t="s">
        <v>34</v>
      </c>
      <c r="B51" s="26" t="s">
        <v>35</v>
      </c>
      <c r="C51" s="26" t="s">
        <v>36</v>
      </c>
      <c r="D51" s="26" t="s">
        <v>37</v>
      </c>
    </row>
    <row r="52" spans="1:4">
      <c r="A52" s="26" t="s">
        <v>38</v>
      </c>
      <c r="B52" s="26" t="s">
        <v>38</v>
      </c>
      <c r="C52" s="26">
        <v>1040</v>
      </c>
      <c r="D52" s="26" t="s">
        <v>39</v>
      </c>
    </row>
    <row r="54" spans="1:4">
      <c r="A54" s="26" t="s">
        <v>28</v>
      </c>
      <c r="B54" s="27">
        <v>44302</v>
      </c>
    </row>
    <row r="55" spans="1:4">
      <c r="A55" s="26" t="s">
        <v>29</v>
      </c>
    </row>
    <row r="56" spans="1:4">
      <c r="A56" s="26" t="s">
        <v>30</v>
      </c>
      <c r="B56" s="26" t="s">
        <v>31</v>
      </c>
    </row>
    <row r="57" spans="1:4">
      <c r="A57" s="26" t="s">
        <v>32</v>
      </c>
      <c r="B57" s="26" t="s">
        <v>70</v>
      </c>
    </row>
    <row r="59" spans="1:4">
      <c r="A59" s="26" t="s">
        <v>34</v>
      </c>
      <c r="B59" s="26" t="s">
        <v>35</v>
      </c>
      <c r="C59" s="26" t="s">
        <v>36</v>
      </c>
      <c r="D59" s="26" t="s">
        <v>37</v>
      </c>
    </row>
    <row r="60" spans="1:4">
      <c r="A60" s="26" t="s">
        <v>38</v>
      </c>
      <c r="B60" s="26" t="s">
        <v>38</v>
      </c>
      <c r="C60" s="26">
        <v>1030</v>
      </c>
      <c r="D60" s="26" t="s">
        <v>39</v>
      </c>
    </row>
    <row r="62" spans="1:4">
      <c r="A62" s="26" t="s">
        <v>28</v>
      </c>
      <c r="B62" s="27">
        <v>44302</v>
      </c>
    </row>
    <row r="63" spans="1:4">
      <c r="A63" s="26" t="s">
        <v>29</v>
      </c>
    </row>
    <row r="64" spans="1:4">
      <c r="A64" s="26" t="s">
        <v>30</v>
      </c>
      <c r="B64" s="26" t="s">
        <v>31</v>
      </c>
    </row>
    <row r="65" spans="1:4">
      <c r="A65" s="26" t="s">
        <v>32</v>
      </c>
      <c r="B65" s="26" t="s">
        <v>71</v>
      </c>
    </row>
    <row r="67" spans="1:4">
      <c r="A67" s="26" t="s">
        <v>34</v>
      </c>
      <c r="B67" s="26" t="s">
        <v>35</v>
      </c>
      <c r="C67" s="26" t="s">
        <v>36</v>
      </c>
      <c r="D67" s="26" t="s">
        <v>37</v>
      </c>
    </row>
    <row r="68" spans="1:4">
      <c r="A68" s="26" t="s">
        <v>38</v>
      </c>
      <c r="B68" s="26" t="s">
        <v>38</v>
      </c>
      <c r="C68" s="26">
        <v>1040</v>
      </c>
      <c r="D68" s="26" t="s">
        <v>39</v>
      </c>
    </row>
    <row r="70" spans="1:4">
      <c r="A70" s="26" t="s">
        <v>28</v>
      </c>
      <c r="B70" s="27">
        <v>44302</v>
      </c>
    </row>
    <row r="71" spans="1:4">
      <c r="A71" s="26" t="s">
        <v>29</v>
      </c>
    </row>
    <row r="72" spans="1:4">
      <c r="A72" s="26" t="s">
        <v>30</v>
      </c>
      <c r="B72" s="26" t="s">
        <v>31</v>
      </c>
    </row>
    <row r="73" spans="1:4">
      <c r="A73" s="26" t="s">
        <v>32</v>
      </c>
      <c r="B73" s="26" t="s">
        <v>72</v>
      </c>
    </row>
    <row r="75" spans="1:4">
      <c r="A75" s="26" t="s">
        <v>34</v>
      </c>
      <c r="B75" s="26" t="s">
        <v>35</v>
      </c>
      <c r="C75" s="26" t="s">
        <v>36</v>
      </c>
      <c r="D75" s="26" t="s">
        <v>37</v>
      </c>
    </row>
    <row r="76" spans="1:4">
      <c r="A76" s="26" t="s">
        <v>38</v>
      </c>
      <c r="B76" s="26" t="s">
        <v>38</v>
      </c>
      <c r="C76" s="26">
        <v>1080</v>
      </c>
      <c r="D76" s="26" t="s">
        <v>39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A0266-22DA-3448-9A35-D35D4DCD9370}">
  <dimension ref="A1:L76"/>
  <sheetViews>
    <sheetView topLeftCell="C1" workbookViewId="0">
      <selection activeCell="U44" sqref="U44"/>
    </sheetView>
  </sheetViews>
  <sheetFormatPr baseColWidth="10" defaultColWidth="8.83203125" defaultRowHeight="15"/>
  <cols>
    <col min="1" max="1" width="18.33203125" style="26" bestFit="1" customWidth="1"/>
    <col min="2" max="2" width="14" style="26" bestFit="1" customWidth="1"/>
    <col min="3" max="3" width="6.5" style="26" bestFit="1" customWidth="1"/>
    <col min="4" max="4" width="5.5" style="26" bestFit="1" customWidth="1"/>
    <col min="5" max="16384" width="8.83203125" style="28"/>
  </cols>
  <sheetData>
    <row r="1" spans="1:12" ht="16">
      <c r="A1" s="26" t="s">
        <v>22</v>
      </c>
      <c r="B1" s="27">
        <v>44307</v>
      </c>
      <c r="G1" s="34"/>
      <c r="H1" s="34"/>
      <c r="I1" s="34"/>
      <c r="J1" s="34"/>
      <c r="K1" s="34" t="s">
        <v>77</v>
      </c>
      <c r="L1" s="17">
        <f>Saturation!I1</f>
        <v>1000</v>
      </c>
    </row>
    <row r="2" spans="1:12">
      <c r="A2" s="26" t="s">
        <v>23</v>
      </c>
      <c r="B2" s="26" t="s">
        <v>24</v>
      </c>
      <c r="G2" s="35" t="s">
        <v>78</v>
      </c>
      <c r="H2" s="35" t="s">
        <v>15</v>
      </c>
      <c r="I2" s="34" t="s">
        <v>79</v>
      </c>
      <c r="J2" s="34" t="s">
        <v>80</v>
      </c>
      <c r="K2" s="34" t="s">
        <v>81</v>
      </c>
      <c r="L2" s="34" t="s">
        <v>16</v>
      </c>
    </row>
    <row r="3" spans="1:12" ht="16">
      <c r="A3" s="26" t="s">
        <v>25</v>
      </c>
      <c r="B3" s="26" t="s">
        <v>26</v>
      </c>
      <c r="G3" s="28" t="s">
        <v>82</v>
      </c>
      <c r="H3" s="28">
        <v>10</v>
      </c>
      <c r="I3" s="30">
        <v>0</v>
      </c>
      <c r="J3" s="28">
        <f>I3/60</f>
        <v>0</v>
      </c>
      <c r="K3" s="28">
        <f>C12</f>
        <v>596</v>
      </c>
      <c r="L3" s="28">
        <f>K3/$L$1</f>
        <v>0.59599999999999997</v>
      </c>
    </row>
    <row r="4" spans="1:12" ht="16">
      <c r="A4" s="26" t="s">
        <v>27</v>
      </c>
      <c r="B4" s="26" t="s">
        <v>26</v>
      </c>
      <c r="G4" s="28" t="s">
        <v>82</v>
      </c>
      <c r="H4" s="28">
        <v>10</v>
      </c>
      <c r="I4" s="30">
        <v>30</v>
      </c>
      <c r="J4" s="28">
        <f t="shared" ref="J4:J11" si="0">I4/60</f>
        <v>0.5</v>
      </c>
      <c r="K4" s="28">
        <f>C20</f>
        <v>604</v>
      </c>
      <c r="L4" s="28">
        <f t="shared" ref="L4:L10" si="1">K4/$L$1</f>
        <v>0.60399999999999998</v>
      </c>
    </row>
    <row r="5" spans="1:12" ht="16">
      <c r="G5" s="28" t="s">
        <v>82</v>
      </c>
      <c r="H5" s="28">
        <v>10</v>
      </c>
      <c r="I5" s="30">
        <v>60</v>
      </c>
      <c r="J5" s="28">
        <f t="shared" si="0"/>
        <v>1</v>
      </c>
      <c r="K5" s="28">
        <f>C28</f>
        <v>555</v>
      </c>
      <c r="L5" s="28">
        <f t="shared" si="1"/>
        <v>0.55500000000000005</v>
      </c>
    </row>
    <row r="6" spans="1:12" ht="16">
      <c r="A6" s="26" t="s">
        <v>28</v>
      </c>
      <c r="B6" s="27">
        <v>44302</v>
      </c>
      <c r="G6" s="28" t="s">
        <v>82</v>
      </c>
      <c r="H6" s="28">
        <v>10</v>
      </c>
      <c r="I6" s="30">
        <v>90</v>
      </c>
      <c r="J6" s="28">
        <f t="shared" si="0"/>
        <v>1.5</v>
      </c>
      <c r="K6" s="28">
        <f>C36</f>
        <v>554</v>
      </c>
      <c r="L6" s="28">
        <f t="shared" si="1"/>
        <v>0.55400000000000005</v>
      </c>
    </row>
    <row r="7" spans="1:12" ht="16">
      <c r="A7" s="26" t="s">
        <v>29</v>
      </c>
      <c r="G7" s="28" t="s">
        <v>82</v>
      </c>
      <c r="H7" s="28">
        <v>10</v>
      </c>
      <c r="I7" s="30">
        <v>120</v>
      </c>
      <c r="J7" s="28">
        <f t="shared" si="0"/>
        <v>2</v>
      </c>
      <c r="K7" s="28">
        <f>C44</f>
        <v>561</v>
      </c>
      <c r="L7" s="28">
        <f t="shared" si="1"/>
        <v>0.56100000000000005</v>
      </c>
    </row>
    <row r="8" spans="1:12" ht="16">
      <c r="A8" s="26" t="s">
        <v>30</v>
      </c>
      <c r="B8" s="26" t="s">
        <v>31</v>
      </c>
      <c r="G8" s="28" t="s">
        <v>82</v>
      </c>
      <c r="H8" s="28">
        <v>10</v>
      </c>
      <c r="I8" s="30">
        <v>150</v>
      </c>
      <c r="J8" s="28">
        <f t="shared" si="0"/>
        <v>2.5</v>
      </c>
      <c r="K8" s="28">
        <f>C52</f>
        <v>583</v>
      </c>
      <c r="L8" s="28">
        <f t="shared" si="1"/>
        <v>0.58299999999999996</v>
      </c>
    </row>
    <row r="9" spans="1:12" ht="16">
      <c r="A9" s="26" t="s">
        <v>32</v>
      </c>
      <c r="B9" s="26" t="s">
        <v>55</v>
      </c>
      <c r="G9" s="28" t="s">
        <v>82</v>
      </c>
      <c r="H9" s="28">
        <v>10</v>
      </c>
      <c r="I9" s="30">
        <v>180</v>
      </c>
      <c r="J9" s="28">
        <f t="shared" si="0"/>
        <v>3</v>
      </c>
      <c r="K9" s="28">
        <f>C60</f>
        <v>571</v>
      </c>
      <c r="L9" s="28">
        <f t="shared" si="1"/>
        <v>0.57099999999999995</v>
      </c>
    </row>
    <row r="10" spans="1:12" ht="16">
      <c r="G10" s="28" t="s">
        <v>82</v>
      </c>
      <c r="H10" s="28">
        <v>10</v>
      </c>
      <c r="I10" s="30">
        <v>210</v>
      </c>
      <c r="J10" s="28">
        <f t="shared" si="0"/>
        <v>3.5</v>
      </c>
      <c r="K10" s="28">
        <f>C68</f>
        <v>594</v>
      </c>
      <c r="L10" s="28">
        <f t="shared" si="1"/>
        <v>0.59399999999999997</v>
      </c>
    </row>
    <row r="11" spans="1:12" ht="16">
      <c r="A11" s="26" t="s">
        <v>34</v>
      </c>
      <c r="B11" s="26" t="s">
        <v>35</v>
      </c>
      <c r="C11" s="26" t="s">
        <v>36</v>
      </c>
      <c r="D11" s="26" t="s">
        <v>37</v>
      </c>
      <c r="G11" s="28" t="s">
        <v>82</v>
      </c>
      <c r="H11" s="28">
        <v>10</v>
      </c>
      <c r="I11" s="30">
        <v>240</v>
      </c>
      <c r="J11" s="28">
        <f t="shared" si="0"/>
        <v>4</v>
      </c>
      <c r="K11" s="28">
        <f>C76</f>
        <v>573</v>
      </c>
      <c r="L11" s="28">
        <f>K11/$L$1</f>
        <v>0.57299999999999995</v>
      </c>
    </row>
    <row r="12" spans="1:12">
      <c r="A12" s="26" t="s">
        <v>38</v>
      </c>
      <c r="B12" s="26" t="s">
        <v>38</v>
      </c>
      <c r="C12" s="26">
        <v>596</v>
      </c>
      <c r="D12" s="26" t="s">
        <v>39</v>
      </c>
    </row>
    <row r="14" spans="1:12">
      <c r="A14" s="26" t="s">
        <v>28</v>
      </c>
      <c r="B14" s="27">
        <v>44302</v>
      </c>
    </row>
    <row r="15" spans="1:12">
      <c r="A15" s="26" t="s">
        <v>29</v>
      </c>
    </row>
    <row r="16" spans="1:12">
      <c r="A16" s="26" t="s">
        <v>30</v>
      </c>
      <c r="B16" s="26" t="s">
        <v>31</v>
      </c>
    </row>
    <row r="17" spans="1:4">
      <c r="A17" s="26" t="s">
        <v>32</v>
      </c>
      <c r="B17" s="26" t="s">
        <v>56</v>
      </c>
    </row>
    <row r="19" spans="1:4">
      <c r="A19" s="26" t="s">
        <v>34</v>
      </c>
      <c r="B19" s="26" t="s">
        <v>35</v>
      </c>
      <c r="C19" s="26" t="s">
        <v>36</v>
      </c>
      <c r="D19" s="26" t="s">
        <v>37</v>
      </c>
    </row>
    <row r="20" spans="1:4">
      <c r="A20" s="26" t="s">
        <v>38</v>
      </c>
      <c r="B20" s="26" t="s">
        <v>38</v>
      </c>
      <c r="C20" s="26">
        <v>604</v>
      </c>
      <c r="D20" s="26" t="s">
        <v>39</v>
      </c>
    </row>
    <row r="22" spans="1:4">
      <c r="A22" s="26" t="s">
        <v>28</v>
      </c>
      <c r="B22" s="27">
        <v>44302</v>
      </c>
    </row>
    <row r="23" spans="1:4">
      <c r="A23" s="26" t="s">
        <v>29</v>
      </c>
    </row>
    <row r="24" spans="1:4">
      <c r="A24" s="26" t="s">
        <v>30</v>
      </c>
      <c r="B24" s="26" t="s">
        <v>31</v>
      </c>
    </row>
    <row r="25" spans="1:4">
      <c r="A25" s="26" t="s">
        <v>32</v>
      </c>
      <c r="B25" s="26" t="s">
        <v>57</v>
      </c>
    </row>
    <row r="27" spans="1:4">
      <c r="A27" s="26" t="s">
        <v>34</v>
      </c>
      <c r="B27" s="26" t="s">
        <v>35</v>
      </c>
      <c r="C27" s="26" t="s">
        <v>36</v>
      </c>
      <c r="D27" s="26" t="s">
        <v>37</v>
      </c>
    </row>
    <row r="28" spans="1:4">
      <c r="A28" s="26" t="s">
        <v>38</v>
      </c>
      <c r="B28" s="26" t="s">
        <v>38</v>
      </c>
      <c r="C28" s="26">
        <v>555</v>
      </c>
      <c r="D28" s="26" t="s">
        <v>39</v>
      </c>
    </row>
    <row r="30" spans="1:4">
      <c r="A30" s="26" t="s">
        <v>28</v>
      </c>
      <c r="B30" s="27">
        <v>44302</v>
      </c>
    </row>
    <row r="31" spans="1:4">
      <c r="A31" s="26" t="s">
        <v>29</v>
      </c>
    </row>
    <row r="32" spans="1:4">
      <c r="A32" s="26" t="s">
        <v>30</v>
      </c>
      <c r="B32" s="26" t="s">
        <v>31</v>
      </c>
    </row>
    <row r="33" spans="1:4">
      <c r="A33" s="26" t="s">
        <v>32</v>
      </c>
      <c r="B33" s="26" t="s">
        <v>58</v>
      </c>
    </row>
    <row r="35" spans="1:4">
      <c r="A35" s="26" t="s">
        <v>34</v>
      </c>
      <c r="B35" s="26" t="s">
        <v>35</v>
      </c>
      <c r="C35" s="26" t="s">
        <v>36</v>
      </c>
      <c r="D35" s="26" t="s">
        <v>37</v>
      </c>
    </row>
    <row r="36" spans="1:4">
      <c r="A36" s="26" t="s">
        <v>38</v>
      </c>
      <c r="B36" s="26" t="s">
        <v>38</v>
      </c>
      <c r="C36" s="26">
        <v>554</v>
      </c>
      <c r="D36" s="26" t="s">
        <v>39</v>
      </c>
    </row>
    <row r="38" spans="1:4">
      <c r="A38" s="26" t="s">
        <v>28</v>
      </c>
      <c r="B38" s="27">
        <v>44302</v>
      </c>
    </row>
    <row r="39" spans="1:4">
      <c r="A39" s="26" t="s">
        <v>29</v>
      </c>
    </row>
    <row r="40" spans="1:4">
      <c r="A40" s="26" t="s">
        <v>30</v>
      </c>
      <c r="B40" s="26" t="s">
        <v>31</v>
      </c>
    </row>
    <row r="41" spans="1:4">
      <c r="A41" s="26" t="s">
        <v>32</v>
      </c>
      <c r="B41" s="26" t="s">
        <v>59</v>
      </c>
    </row>
    <row r="43" spans="1:4">
      <c r="A43" s="26" t="s">
        <v>34</v>
      </c>
      <c r="B43" s="26" t="s">
        <v>35</v>
      </c>
      <c r="C43" s="26" t="s">
        <v>36</v>
      </c>
      <c r="D43" s="26" t="s">
        <v>37</v>
      </c>
    </row>
    <row r="44" spans="1:4">
      <c r="A44" s="26" t="s">
        <v>38</v>
      </c>
      <c r="B44" s="26" t="s">
        <v>38</v>
      </c>
      <c r="C44" s="26">
        <v>561</v>
      </c>
      <c r="D44" s="26" t="s">
        <v>39</v>
      </c>
    </row>
    <row r="46" spans="1:4">
      <c r="A46" s="26" t="s">
        <v>28</v>
      </c>
      <c r="B46" s="27">
        <v>44302</v>
      </c>
    </row>
    <row r="47" spans="1:4">
      <c r="A47" s="26" t="s">
        <v>29</v>
      </c>
    </row>
    <row r="48" spans="1:4">
      <c r="A48" s="26" t="s">
        <v>30</v>
      </c>
      <c r="B48" s="26" t="s">
        <v>31</v>
      </c>
    </row>
    <row r="49" spans="1:4">
      <c r="A49" s="26" t="s">
        <v>32</v>
      </c>
      <c r="B49" s="26" t="s">
        <v>60</v>
      </c>
    </row>
    <row r="51" spans="1:4">
      <c r="A51" s="26" t="s">
        <v>34</v>
      </c>
      <c r="B51" s="26" t="s">
        <v>35</v>
      </c>
      <c r="C51" s="26" t="s">
        <v>36</v>
      </c>
      <c r="D51" s="26" t="s">
        <v>37</v>
      </c>
    </row>
    <row r="52" spans="1:4">
      <c r="A52" s="26" t="s">
        <v>38</v>
      </c>
      <c r="B52" s="26" t="s">
        <v>38</v>
      </c>
      <c r="C52" s="26">
        <v>583</v>
      </c>
      <c r="D52" s="26" t="s">
        <v>39</v>
      </c>
    </row>
    <row r="54" spans="1:4">
      <c r="A54" s="26" t="s">
        <v>28</v>
      </c>
      <c r="B54" s="27">
        <v>44302</v>
      </c>
    </row>
    <row r="55" spans="1:4">
      <c r="A55" s="26" t="s">
        <v>29</v>
      </c>
    </row>
    <row r="56" spans="1:4">
      <c r="A56" s="26" t="s">
        <v>30</v>
      </c>
      <c r="B56" s="26" t="s">
        <v>31</v>
      </c>
    </row>
    <row r="57" spans="1:4">
      <c r="A57" s="26" t="s">
        <v>32</v>
      </c>
      <c r="B57" s="26" t="s">
        <v>61</v>
      </c>
    </row>
    <row r="59" spans="1:4">
      <c r="A59" s="26" t="s">
        <v>34</v>
      </c>
      <c r="B59" s="26" t="s">
        <v>35</v>
      </c>
      <c r="C59" s="26" t="s">
        <v>36</v>
      </c>
      <c r="D59" s="26" t="s">
        <v>37</v>
      </c>
    </row>
    <row r="60" spans="1:4">
      <c r="A60" s="26" t="s">
        <v>38</v>
      </c>
      <c r="B60" s="26" t="s">
        <v>38</v>
      </c>
      <c r="C60" s="26">
        <v>571</v>
      </c>
      <c r="D60" s="26" t="s">
        <v>39</v>
      </c>
    </row>
    <row r="62" spans="1:4">
      <c r="A62" s="26" t="s">
        <v>28</v>
      </c>
      <c r="B62" s="27">
        <v>44302</v>
      </c>
    </row>
    <row r="63" spans="1:4">
      <c r="A63" s="26" t="s">
        <v>29</v>
      </c>
    </row>
    <row r="64" spans="1:4">
      <c r="A64" s="26" t="s">
        <v>30</v>
      </c>
      <c r="B64" s="26" t="s">
        <v>31</v>
      </c>
    </row>
    <row r="65" spans="1:4">
      <c r="A65" s="26" t="s">
        <v>32</v>
      </c>
      <c r="B65" s="26" t="s">
        <v>62</v>
      </c>
    </row>
    <row r="67" spans="1:4">
      <c r="A67" s="26" t="s">
        <v>34</v>
      </c>
      <c r="B67" s="26" t="s">
        <v>35</v>
      </c>
      <c r="C67" s="26" t="s">
        <v>36</v>
      </c>
      <c r="D67" s="26" t="s">
        <v>37</v>
      </c>
    </row>
    <row r="68" spans="1:4">
      <c r="A68" s="26" t="s">
        <v>38</v>
      </c>
      <c r="B68" s="26" t="s">
        <v>38</v>
      </c>
      <c r="C68" s="26">
        <v>594</v>
      </c>
      <c r="D68" s="26" t="s">
        <v>39</v>
      </c>
    </row>
    <row r="70" spans="1:4">
      <c r="A70" s="26" t="s">
        <v>28</v>
      </c>
      <c r="B70" s="27">
        <v>44302</v>
      </c>
    </row>
    <row r="71" spans="1:4">
      <c r="A71" s="26" t="s">
        <v>29</v>
      </c>
    </row>
    <row r="72" spans="1:4">
      <c r="A72" s="26" t="s">
        <v>30</v>
      </c>
      <c r="B72" s="26" t="s">
        <v>31</v>
      </c>
    </row>
    <row r="73" spans="1:4">
      <c r="A73" s="26" t="s">
        <v>32</v>
      </c>
      <c r="B73" s="26" t="s">
        <v>63</v>
      </c>
    </row>
    <row r="75" spans="1:4">
      <c r="A75" s="26" t="s">
        <v>34</v>
      </c>
      <c r="B75" s="26" t="s">
        <v>35</v>
      </c>
      <c r="C75" s="26" t="s">
        <v>36</v>
      </c>
      <c r="D75" s="26" t="s">
        <v>37</v>
      </c>
    </row>
    <row r="76" spans="1:4">
      <c r="A76" s="26" t="s">
        <v>38</v>
      </c>
      <c r="B76" s="26" t="s">
        <v>38</v>
      </c>
      <c r="C76" s="26">
        <v>573</v>
      </c>
      <c r="D76" s="26" t="s">
        <v>39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E731C-90DD-FB4D-89A9-54A728B39156}">
  <dimension ref="A1:L132"/>
  <sheetViews>
    <sheetView topLeftCell="B1" workbookViewId="0">
      <selection activeCell="G1" sqref="G1:M20"/>
    </sheetView>
  </sheetViews>
  <sheetFormatPr baseColWidth="10" defaultColWidth="8.83203125" defaultRowHeight="15"/>
  <cols>
    <col min="1" max="1" width="18.33203125" style="26" bestFit="1" customWidth="1"/>
    <col min="2" max="2" width="14" style="26" bestFit="1" customWidth="1"/>
    <col min="3" max="3" width="6.5" style="26" bestFit="1" customWidth="1"/>
    <col min="4" max="4" width="5.5" style="26" bestFit="1" customWidth="1"/>
    <col min="5" max="16384" width="8.83203125" style="28"/>
  </cols>
  <sheetData>
    <row r="1" spans="1:12" ht="16">
      <c r="A1" s="26" t="s">
        <v>22</v>
      </c>
      <c r="B1" s="27">
        <v>44307</v>
      </c>
      <c r="G1" s="34"/>
      <c r="H1" s="34"/>
      <c r="I1" s="34"/>
      <c r="J1" s="34"/>
      <c r="K1" s="34" t="s">
        <v>77</v>
      </c>
      <c r="L1" s="17">
        <f>'Summary 3'!AB4</f>
        <v>1040</v>
      </c>
    </row>
    <row r="2" spans="1:12">
      <c r="A2" s="26" t="s">
        <v>23</v>
      </c>
      <c r="B2" s="26" t="s">
        <v>24</v>
      </c>
      <c r="G2" s="35" t="s">
        <v>78</v>
      </c>
      <c r="H2" s="35" t="s">
        <v>15</v>
      </c>
      <c r="I2" s="34" t="s">
        <v>79</v>
      </c>
      <c r="J2" s="34" t="s">
        <v>80</v>
      </c>
      <c r="K2" s="34" t="s">
        <v>81</v>
      </c>
      <c r="L2" s="34" t="s">
        <v>16</v>
      </c>
    </row>
    <row r="3" spans="1:12" ht="16">
      <c r="A3" s="26" t="s">
        <v>25</v>
      </c>
      <c r="B3" s="26" t="s">
        <v>26</v>
      </c>
      <c r="G3" s="28" t="s">
        <v>82</v>
      </c>
      <c r="H3" s="28">
        <v>8</v>
      </c>
      <c r="I3" s="30">
        <v>0</v>
      </c>
      <c r="J3" s="28">
        <f>I3/60</f>
        <v>0</v>
      </c>
      <c r="K3" s="28">
        <f>C20</f>
        <v>1010</v>
      </c>
      <c r="L3" s="32">
        <f>K3/$L$1</f>
        <v>0.97115384615384615</v>
      </c>
    </row>
    <row r="4" spans="1:12" ht="16">
      <c r="A4" s="26" t="s">
        <v>27</v>
      </c>
      <c r="B4" s="26" t="s">
        <v>26</v>
      </c>
      <c r="G4" s="28" t="s">
        <v>82</v>
      </c>
      <c r="H4" s="28">
        <v>8</v>
      </c>
      <c r="I4" s="30">
        <v>0</v>
      </c>
      <c r="J4" s="28">
        <f t="shared" ref="J4:J18" si="0">I4/60</f>
        <v>0</v>
      </c>
      <c r="K4" s="28">
        <f>C28</f>
        <v>808</v>
      </c>
      <c r="L4" s="32">
        <f t="shared" ref="L4:L18" si="1">K4/$L$1</f>
        <v>0.77692307692307694</v>
      </c>
    </row>
    <row r="5" spans="1:12" ht="16">
      <c r="G5" s="28" t="s">
        <v>82</v>
      </c>
      <c r="H5" s="28">
        <v>8</v>
      </c>
      <c r="I5" s="30">
        <v>30</v>
      </c>
      <c r="J5" s="28">
        <f t="shared" si="0"/>
        <v>0.5</v>
      </c>
      <c r="K5" s="28">
        <f>C36</f>
        <v>574</v>
      </c>
      <c r="L5" s="32">
        <f t="shared" si="1"/>
        <v>0.55192307692307696</v>
      </c>
    </row>
    <row r="6" spans="1:12" ht="16">
      <c r="A6" s="26" t="s">
        <v>28</v>
      </c>
      <c r="B6" s="27">
        <v>44305</v>
      </c>
      <c r="G6" s="28" t="s">
        <v>82</v>
      </c>
      <c r="H6" s="28">
        <v>8</v>
      </c>
      <c r="I6" s="30">
        <v>60</v>
      </c>
      <c r="J6" s="28">
        <f t="shared" si="0"/>
        <v>1</v>
      </c>
      <c r="K6" s="28">
        <f>C44</f>
        <v>586</v>
      </c>
      <c r="L6" s="32">
        <f t="shared" si="1"/>
        <v>0.56346153846153846</v>
      </c>
    </row>
    <row r="7" spans="1:12" ht="16">
      <c r="A7" s="26" t="s">
        <v>29</v>
      </c>
      <c r="G7" s="28" t="s">
        <v>82</v>
      </c>
      <c r="H7" s="28">
        <v>8</v>
      </c>
      <c r="I7" s="30">
        <v>90</v>
      </c>
      <c r="J7" s="28">
        <f t="shared" si="0"/>
        <v>1.5</v>
      </c>
      <c r="K7" s="28">
        <f>C52</f>
        <v>582</v>
      </c>
      <c r="L7" s="32">
        <f t="shared" si="1"/>
        <v>0.55961538461538463</v>
      </c>
    </row>
    <row r="8" spans="1:12" ht="16">
      <c r="A8" s="26" t="s">
        <v>30</v>
      </c>
      <c r="B8" s="26" t="s">
        <v>31</v>
      </c>
      <c r="G8" s="28" t="s">
        <v>82</v>
      </c>
      <c r="H8" s="28">
        <v>8</v>
      </c>
      <c r="I8" s="30">
        <v>120</v>
      </c>
      <c r="J8" s="28">
        <f t="shared" si="0"/>
        <v>2</v>
      </c>
      <c r="K8" s="28">
        <f>C60</f>
        <v>593</v>
      </c>
      <c r="L8" s="32">
        <f t="shared" si="1"/>
        <v>0.57019230769230766</v>
      </c>
    </row>
    <row r="9" spans="1:12" ht="16">
      <c r="A9" s="26" t="s">
        <v>32</v>
      </c>
      <c r="B9" s="26" t="s">
        <v>33</v>
      </c>
      <c r="G9" s="28" t="s">
        <v>82</v>
      </c>
      <c r="H9" s="28">
        <v>8</v>
      </c>
      <c r="I9" s="30">
        <v>150</v>
      </c>
      <c r="J9" s="28">
        <f t="shared" si="0"/>
        <v>2.5</v>
      </c>
      <c r="K9" s="28">
        <f>C68</f>
        <v>581</v>
      </c>
      <c r="L9" s="32">
        <f t="shared" si="1"/>
        <v>0.55865384615384617</v>
      </c>
    </row>
    <row r="10" spans="1:12" ht="16">
      <c r="G10" s="28" t="s">
        <v>82</v>
      </c>
      <c r="H10" s="28">
        <v>8</v>
      </c>
      <c r="I10" s="30">
        <v>180</v>
      </c>
      <c r="J10" s="28">
        <f t="shared" si="0"/>
        <v>3</v>
      </c>
      <c r="K10" s="28">
        <f>C76</f>
        <v>550</v>
      </c>
      <c r="L10" s="32">
        <f t="shared" si="1"/>
        <v>0.52884615384615385</v>
      </c>
    </row>
    <row r="11" spans="1:12" ht="16">
      <c r="A11" s="26" t="s">
        <v>34</v>
      </c>
      <c r="B11" s="26" t="s">
        <v>35</v>
      </c>
      <c r="C11" s="26" t="s">
        <v>36</v>
      </c>
      <c r="D11" s="26" t="s">
        <v>37</v>
      </c>
      <c r="F11" s="37"/>
      <c r="G11" s="37" t="s">
        <v>82</v>
      </c>
      <c r="H11" s="37">
        <v>8</v>
      </c>
      <c r="I11" s="38">
        <v>210</v>
      </c>
      <c r="J11" s="37">
        <f t="shared" si="0"/>
        <v>3.5</v>
      </c>
      <c r="K11" s="37">
        <f>C84</f>
        <v>561</v>
      </c>
      <c r="L11" s="39">
        <f t="shared" si="1"/>
        <v>0.53942307692307689</v>
      </c>
    </row>
    <row r="12" spans="1:12" ht="16">
      <c r="A12" s="26" t="s">
        <v>38</v>
      </c>
      <c r="B12" s="26" t="s">
        <v>38</v>
      </c>
      <c r="C12" s="26">
        <v>1040</v>
      </c>
      <c r="D12" s="26" t="s">
        <v>39</v>
      </c>
      <c r="G12" s="28" t="s">
        <v>83</v>
      </c>
      <c r="H12" s="28">
        <v>6</v>
      </c>
      <c r="I12" s="30">
        <v>0</v>
      </c>
      <c r="J12" s="40">
        <f t="shared" si="0"/>
        <v>0</v>
      </c>
      <c r="K12" s="28">
        <f>C92</f>
        <v>767</v>
      </c>
      <c r="L12" s="41">
        <f t="shared" si="1"/>
        <v>0.73750000000000004</v>
      </c>
    </row>
    <row r="13" spans="1:12" ht="16">
      <c r="G13" s="28" t="s">
        <v>82</v>
      </c>
      <c r="H13" s="28">
        <v>6</v>
      </c>
      <c r="I13" s="30">
        <v>0</v>
      </c>
      <c r="J13" s="40">
        <f t="shared" si="0"/>
        <v>0</v>
      </c>
      <c r="K13" s="28">
        <f>C100</f>
        <v>797</v>
      </c>
      <c r="L13" s="41">
        <f t="shared" si="1"/>
        <v>0.7663461538461539</v>
      </c>
    </row>
    <row r="14" spans="1:12" ht="16">
      <c r="A14" s="26" t="s">
        <v>28</v>
      </c>
      <c r="B14" s="27">
        <v>44305</v>
      </c>
      <c r="G14" s="28" t="s">
        <v>82</v>
      </c>
      <c r="H14" s="28">
        <v>6</v>
      </c>
      <c r="I14" s="30">
        <v>30</v>
      </c>
      <c r="J14" s="40">
        <f t="shared" si="0"/>
        <v>0.5</v>
      </c>
      <c r="K14" s="28">
        <f>C108</f>
        <v>510</v>
      </c>
      <c r="L14" s="41">
        <f t="shared" si="1"/>
        <v>0.49038461538461536</v>
      </c>
    </row>
    <row r="15" spans="1:12" ht="16">
      <c r="A15" s="26" t="s">
        <v>29</v>
      </c>
      <c r="G15" s="28" t="s">
        <v>82</v>
      </c>
      <c r="H15" s="28">
        <v>6</v>
      </c>
      <c r="I15" s="30">
        <v>120</v>
      </c>
      <c r="J15" s="40">
        <f t="shared" si="0"/>
        <v>2</v>
      </c>
      <c r="K15" s="28">
        <f>C116</f>
        <v>478</v>
      </c>
      <c r="L15" s="41">
        <f t="shared" si="1"/>
        <v>0.45961538461538459</v>
      </c>
    </row>
    <row r="16" spans="1:12" ht="16">
      <c r="A16" s="26" t="s">
        <v>30</v>
      </c>
      <c r="B16" s="26" t="s">
        <v>31</v>
      </c>
      <c r="G16" s="28" t="s">
        <v>82</v>
      </c>
      <c r="H16" s="28">
        <v>6</v>
      </c>
      <c r="I16" s="30">
        <v>150</v>
      </c>
      <c r="J16" s="40">
        <f t="shared" si="0"/>
        <v>2.5</v>
      </c>
      <c r="K16" s="28">
        <f>C124</f>
        <v>504</v>
      </c>
      <c r="L16" s="41">
        <f t="shared" si="1"/>
        <v>0.48461538461538461</v>
      </c>
    </row>
    <row r="17" spans="1:12" ht="16">
      <c r="A17" s="26" t="s">
        <v>32</v>
      </c>
      <c r="B17" s="26" t="s">
        <v>40</v>
      </c>
      <c r="G17" s="28" t="s">
        <v>82</v>
      </c>
      <c r="H17" s="28">
        <v>6</v>
      </c>
      <c r="I17" s="30">
        <v>180</v>
      </c>
      <c r="J17" s="40">
        <f t="shared" si="0"/>
        <v>3</v>
      </c>
      <c r="K17" s="28">
        <f>C132</f>
        <v>515</v>
      </c>
      <c r="L17" s="41">
        <f t="shared" si="1"/>
        <v>0.49519230769230771</v>
      </c>
    </row>
    <row r="18" spans="1:12" ht="16">
      <c r="G18" s="28" t="s">
        <v>82</v>
      </c>
      <c r="H18" s="28">
        <v>6</v>
      </c>
      <c r="I18" s="30">
        <v>210</v>
      </c>
      <c r="J18" s="40">
        <f t="shared" si="0"/>
        <v>3.5</v>
      </c>
      <c r="K18" s="28">
        <f>'4 mLh'!C12</f>
        <v>512</v>
      </c>
      <c r="L18" s="41">
        <f t="shared" si="1"/>
        <v>0.49230769230769234</v>
      </c>
    </row>
    <row r="19" spans="1:12">
      <c r="A19" s="26" t="s">
        <v>34</v>
      </c>
      <c r="B19" s="26" t="s">
        <v>35</v>
      </c>
      <c r="C19" s="26" t="s">
        <v>36</v>
      </c>
      <c r="D19" s="26" t="s">
        <v>37</v>
      </c>
    </row>
    <row r="20" spans="1:12">
      <c r="A20" s="26" t="s">
        <v>38</v>
      </c>
      <c r="B20" s="26" t="s">
        <v>38</v>
      </c>
      <c r="C20" s="26">
        <v>1010</v>
      </c>
      <c r="D20" s="26" t="s">
        <v>39</v>
      </c>
    </row>
    <row r="22" spans="1:12">
      <c r="A22" s="26" t="s">
        <v>28</v>
      </c>
      <c r="B22" s="27">
        <v>44305</v>
      </c>
    </row>
    <row r="23" spans="1:12">
      <c r="A23" s="26" t="s">
        <v>29</v>
      </c>
    </row>
    <row r="24" spans="1:12">
      <c r="A24" s="26" t="s">
        <v>30</v>
      </c>
      <c r="B24" s="26" t="s">
        <v>31</v>
      </c>
    </row>
    <row r="25" spans="1:12">
      <c r="A25" s="26" t="s">
        <v>32</v>
      </c>
      <c r="B25" s="26" t="s">
        <v>41</v>
      </c>
    </row>
    <row r="27" spans="1:12">
      <c r="A27" s="26" t="s">
        <v>34</v>
      </c>
      <c r="B27" s="26" t="s">
        <v>35</v>
      </c>
      <c r="C27" s="26" t="s">
        <v>36</v>
      </c>
      <c r="D27" s="26" t="s">
        <v>37</v>
      </c>
    </row>
    <row r="28" spans="1:12">
      <c r="A28" s="26" t="s">
        <v>38</v>
      </c>
      <c r="B28" s="26" t="s">
        <v>38</v>
      </c>
      <c r="C28" s="26">
        <v>808</v>
      </c>
      <c r="D28" s="26" t="s">
        <v>39</v>
      </c>
    </row>
    <row r="30" spans="1:12">
      <c r="A30" s="26" t="s">
        <v>28</v>
      </c>
      <c r="B30" s="27">
        <v>44305</v>
      </c>
    </row>
    <row r="31" spans="1:12">
      <c r="A31" s="26" t="s">
        <v>29</v>
      </c>
    </row>
    <row r="32" spans="1:12">
      <c r="A32" s="26" t="s">
        <v>30</v>
      </c>
      <c r="B32" s="26" t="s">
        <v>31</v>
      </c>
    </row>
    <row r="33" spans="1:4">
      <c r="A33" s="26" t="s">
        <v>32</v>
      </c>
      <c r="B33" s="26" t="s">
        <v>42</v>
      </c>
    </row>
    <row r="35" spans="1:4">
      <c r="A35" s="26" t="s">
        <v>34</v>
      </c>
      <c r="B35" s="26" t="s">
        <v>35</v>
      </c>
      <c r="C35" s="26" t="s">
        <v>36</v>
      </c>
      <c r="D35" s="26" t="s">
        <v>37</v>
      </c>
    </row>
    <row r="36" spans="1:4">
      <c r="A36" s="26" t="s">
        <v>38</v>
      </c>
      <c r="B36" s="26" t="s">
        <v>38</v>
      </c>
      <c r="C36" s="26">
        <v>574</v>
      </c>
      <c r="D36" s="26" t="s">
        <v>39</v>
      </c>
    </row>
    <row r="38" spans="1:4">
      <c r="A38" s="26" t="s">
        <v>28</v>
      </c>
      <c r="B38" s="27">
        <v>44305</v>
      </c>
    </row>
    <row r="39" spans="1:4">
      <c r="A39" s="26" t="s">
        <v>29</v>
      </c>
    </row>
    <row r="40" spans="1:4">
      <c r="A40" s="26" t="s">
        <v>30</v>
      </c>
      <c r="B40" s="26" t="s">
        <v>31</v>
      </c>
    </row>
    <row r="41" spans="1:4">
      <c r="A41" s="26" t="s">
        <v>32</v>
      </c>
      <c r="B41" s="26" t="s">
        <v>43</v>
      </c>
    </row>
    <row r="43" spans="1:4">
      <c r="A43" s="26" t="s">
        <v>34</v>
      </c>
      <c r="B43" s="26" t="s">
        <v>35</v>
      </c>
      <c r="C43" s="26" t="s">
        <v>36</v>
      </c>
      <c r="D43" s="26" t="s">
        <v>37</v>
      </c>
    </row>
    <row r="44" spans="1:4">
      <c r="A44" s="26" t="s">
        <v>38</v>
      </c>
      <c r="B44" s="26" t="s">
        <v>38</v>
      </c>
      <c r="C44" s="26">
        <v>586</v>
      </c>
      <c r="D44" s="26" t="s">
        <v>39</v>
      </c>
    </row>
    <row r="46" spans="1:4">
      <c r="A46" s="26" t="s">
        <v>28</v>
      </c>
      <c r="B46" s="27">
        <v>44305</v>
      </c>
    </row>
    <row r="47" spans="1:4">
      <c r="A47" s="26" t="s">
        <v>29</v>
      </c>
    </row>
    <row r="48" spans="1:4">
      <c r="A48" s="26" t="s">
        <v>30</v>
      </c>
      <c r="B48" s="26" t="s">
        <v>31</v>
      </c>
    </row>
    <row r="49" spans="1:4">
      <c r="A49" s="26" t="s">
        <v>32</v>
      </c>
      <c r="B49" s="26" t="s">
        <v>44</v>
      </c>
    </row>
    <row r="51" spans="1:4">
      <c r="A51" s="26" t="s">
        <v>34</v>
      </c>
      <c r="B51" s="26" t="s">
        <v>35</v>
      </c>
      <c r="C51" s="26" t="s">
        <v>36</v>
      </c>
      <c r="D51" s="26" t="s">
        <v>37</v>
      </c>
    </row>
    <row r="52" spans="1:4">
      <c r="A52" s="26" t="s">
        <v>38</v>
      </c>
      <c r="B52" s="26" t="s">
        <v>38</v>
      </c>
      <c r="C52" s="26">
        <v>582</v>
      </c>
      <c r="D52" s="26" t="s">
        <v>39</v>
      </c>
    </row>
    <row r="54" spans="1:4">
      <c r="A54" s="26" t="s">
        <v>28</v>
      </c>
      <c r="B54" s="27">
        <v>44305</v>
      </c>
    </row>
    <row r="55" spans="1:4">
      <c r="A55" s="26" t="s">
        <v>29</v>
      </c>
    </row>
    <row r="56" spans="1:4">
      <c r="A56" s="26" t="s">
        <v>30</v>
      </c>
      <c r="B56" s="26" t="s">
        <v>31</v>
      </c>
    </row>
    <row r="57" spans="1:4">
      <c r="A57" s="26" t="s">
        <v>32</v>
      </c>
      <c r="B57" s="26" t="s">
        <v>45</v>
      </c>
    </row>
    <row r="59" spans="1:4">
      <c r="A59" s="26" t="s">
        <v>34</v>
      </c>
      <c r="B59" s="26" t="s">
        <v>35</v>
      </c>
      <c r="C59" s="26" t="s">
        <v>36</v>
      </c>
      <c r="D59" s="26" t="s">
        <v>37</v>
      </c>
    </row>
    <row r="60" spans="1:4">
      <c r="A60" s="26" t="s">
        <v>38</v>
      </c>
      <c r="B60" s="26" t="s">
        <v>38</v>
      </c>
      <c r="C60" s="26">
        <v>593</v>
      </c>
      <c r="D60" s="26" t="s">
        <v>39</v>
      </c>
    </row>
    <row r="62" spans="1:4">
      <c r="A62" s="26" t="s">
        <v>28</v>
      </c>
      <c r="B62" s="27">
        <v>44305</v>
      </c>
    </row>
    <row r="63" spans="1:4">
      <c r="A63" s="26" t="s">
        <v>29</v>
      </c>
    </row>
    <row r="64" spans="1:4">
      <c r="A64" s="26" t="s">
        <v>30</v>
      </c>
      <c r="B64" s="26" t="s">
        <v>31</v>
      </c>
    </row>
    <row r="65" spans="1:4">
      <c r="A65" s="26" t="s">
        <v>32</v>
      </c>
      <c r="B65" s="26" t="s">
        <v>46</v>
      </c>
    </row>
    <row r="67" spans="1:4">
      <c r="A67" s="26" t="s">
        <v>34</v>
      </c>
      <c r="B67" s="26" t="s">
        <v>35</v>
      </c>
      <c r="C67" s="26" t="s">
        <v>36</v>
      </c>
      <c r="D67" s="26" t="s">
        <v>37</v>
      </c>
    </row>
    <row r="68" spans="1:4">
      <c r="A68" s="26" t="s">
        <v>38</v>
      </c>
      <c r="B68" s="26" t="s">
        <v>38</v>
      </c>
      <c r="C68" s="26">
        <v>581</v>
      </c>
      <c r="D68" s="26" t="s">
        <v>39</v>
      </c>
    </row>
    <row r="70" spans="1:4">
      <c r="A70" s="26" t="s">
        <v>28</v>
      </c>
      <c r="B70" s="27">
        <v>44305</v>
      </c>
    </row>
    <row r="71" spans="1:4">
      <c r="A71" s="26" t="s">
        <v>29</v>
      </c>
    </row>
    <row r="72" spans="1:4">
      <c r="A72" s="26" t="s">
        <v>30</v>
      </c>
      <c r="B72" s="26" t="s">
        <v>31</v>
      </c>
    </row>
    <row r="73" spans="1:4">
      <c r="A73" s="26" t="s">
        <v>32</v>
      </c>
      <c r="B73" s="26" t="s">
        <v>47</v>
      </c>
    </row>
    <row r="75" spans="1:4">
      <c r="A75" s="26" t="s">
        <v>34</v>
      </c>
      <c r="B75" s="26" t="s">
        <v>35</v>
      </c>
      <c r="C75" s="26" t="s">
        <v>36</v>
      </c>
      <c r="D75" s="26" t="s">
        <v>37</v>
      </c>
    </row>
    <row r="76" spans="1:4">
      <c r="A76" s="26" t="s">
        <v>38</v>
      </c>
      <c r="B76" s="26" t="s">
        <v>38</v>
      </c>
      <c r="C76" s="26">
        <v>550</v>
      </c>
      <c r="D76" s="26" t="s">
        <v>39</v>
      </c>
    </row>
    <row r="78" spans="1:4">
      <c r="A78" s="26" t="s">
        <v>28</v>
      </c>
      <c r="B78" s="27">
        <v>44305</v>
      </c>
    </row>
    <row r="79" spans="1:4">
      <c r="A79" s="26" t="s">
        <v>29</v>
      </c>
    </row>
    <row r="80" spans="1:4">
      <c r="A80" s="26" t="s">
        <v>30</v>
      </c>
      <c r="B80" s="26" t="s">
        <v>31</v>
      </c>
    </row>
    <row r="81" spans="1:4">
      <c r="A81" s="26" t="s">
        <v>32</v>
      </c>
      <c r="B81" s="26" t="s">
        <v>48</v>
      </c>
    </row>
    <row r="83" spans="1:4">
      <c r="A83" s="26" t="s">
        <v>34</v>
      </c>
      <c r="B83" s="26" t="s">
        <v>35</v>
      </c>
      <c r="C83" s="26" t="s">
        <v>36</v>
      </c>
      <c r="D83" s="26" t="s">
        <v>37</v>
      </c>
    </row>
    <row r="84" spans="1:4">
      <c r="A84" s="26" t="s">
        <v>38</v>
      </c>
      <c r="B84" s="26" t="s">
        <v>38</v>
      </c>
      <c r="C84" s="26">
        <v>561</v>
      </c>
      <c r="D84" s="26" t="s">
        <v>39</v>
      </c>
    </row>
    <row r="86" spans="1:4">
      <c r="A86" s="26" t="s">
        <v>28</v>
      </c>
      <c r="B86" s="27">
        <v>44305</v>
      </c>
    </row>
    <row r="87" spans="1:4">
      <c r="A87" s="26" t="s">
        <v>29</v>
      </c>
    </row>
    <row r="88" spans="1:4">
      <c r="A88" s="26" t="s">
        <v>30</v>
      </c>
      <c r="B88" s="26" t="s">
        <v>31</v>
      </c>
    </row>
    <row r="89" spans="1:4">
      <c r="A89" s="26" t="s">
        <v>32</v>
      </c>
      <c r="B89" s="26" t="s">
        <v>49</v>
      </c>
    </row>
    <row r="91" spans="1:4">
      <c r="A91" s="26" t="s">
        <v>34</v>
      </c>
      <c r="B91" s="26" t="s">
        <v>35</v>
      </c>
      <c r="C91" s="26" t="s">
        <v>36</v>
      </c>
      <c r="D91" s="26" t="s">
        <v>37</v>
      </c>
    </row>
    <row r="92" spans="1:4">
      <c r="A92" s="26" t="s">
        <v>38</v>
      </c>
      <c r="B92" s="26" t="s">
        <v>38</v>
      </c>
      <c r="C92" s="26">
        <v>767</v>
      </c>
      <c r="D92" s="26" t="s">
        <v>39</v>
      </c>
    </row>
    <row r="94" spans="1:4">
      <c r="A94" s="26" t="s">
        <v>28</v>
      </c>
      <c r="B94" s="27">
        <v>44305</v>
      </c>
    </row>
    <row r="95" spans="1:4">
      <c r="A95" s="26" t="s">
        <v>29</v>
      </c>
    </row>
    <row r="96" spans="1:4">
      <c r="A96" s="26" t="s">
        <v>30</v>
      </c>
      <c r="B96" s="26" t="s">
        <v>31</v>
      </c>
    </row>
    <row r="97" spans="1:4">
      <c r="A97" s="26" t="s">
        <v>32</v>
      </c>
      <c r="B97" s="26" t="s">
        <v>50</v>
      </c>
    </row>
    <row r="99" spans="1:4">
      <c r="A99" s="26" t="s">
        <v>34</v>
      </c>
      <c r="B99" s="26" t="s">
        <v>35</v>
      </c>
      <c r="C99" s="26" t="s">
        <v>36</v>
      </c>
      <c r="D99" s="26" t="s">
        <v>37</v>
      </c>
    </row>
    <row r="100" spans="1:4">
      <c r="A100" s="26" t="s">
        <v>38</v>
      </c>
      <c r="B100" s="26" t="s">
        <v>38</v>
      </c>
      <c r="C100" s="26">
        <v>797</v>
      </c>
      <c r="D100" s="26" t="s">
        <v>39</v>
      </c>
    </row>
    <row r="102" spans="1:4">
      <c r="A102" s="26" t="s">
        <v>28</v>
      </c>
      <c r="B102" s="27">
        <v>44305</v>
      </c>
    </row>
    <row r="103" spans="1:4">
      <c r="A103" s="26" t="s">
        <v>29</v>
      </c>
    </row>
    <row r="104" spans="1:4">
      <c r="A104" s="26" t="s">
        <v>30</v>
      </c>
      <c r="B104" s="26" t="s">
        <v>31</v>
      </c>
    </row>
    <row r="105" spans="1:4">
      <c r="A105" s="26" t="s">
        <v>32</v>
      </c>
      <c r="B105" s="26" t="s">
        <v>51</v>
      </c>
    </row>
    <row r="107" spans="1:4">
      <c r="A107" s="26" t="s">
        <v>34</v>
      </c>
      <c r="B107" s="26" t="s">
        <v>35</v>
      </c>
      <c r="C107" s="26" t="s">
        <v>36</v>
      </c>
      <c r="D107" s="26" t="s">
        <v>37</v>
      </c>
    </row>
    <row r="108" spans="1:4">
      <c r="A108" s="26" t="s">
        <v>38</v>
      </c>
      <c r="B108" s="26" t="s">
        <v>38</v>
      </c>
      <c r="C108" s="26">
        <v>510</v>
      </c>
      <c r="D108" s="26" t="s">
        <v>39</v>
      </c>
    </row>
    <row r="110" spans="1:4">
      <c r="A110" s="26" t="s">
        <v>28</v>
      </c>
      <c r="B110" s="27">
        <v>44305</v>
      </c>
    </row>
    <row r="111" spans="1:4">
      <c r="A111" s="26" t="s">
        <v>29</v>
      </c>
    </row>
    <row r="112" spans="1:4">
      <c r="A112" s="26" t="s">
        <v>30</v>
      </c>
      <c r="B112" s="26" t="s">
        <v>31</v>
      </c>
    </row>
    <row r="113" spans="1:4">
      <c r="A113" s="26" t="s">
        <v>32</v>
      </c>
      <c r="B113" s="26" t="s">
        <v>52</v>
      </c>
    </row>
    <row r="115" spans="1:4">
      <c r="A115" s="26" t="s">
        <v>34</v>
      </c>
      <c r="B115" s="26" t="s">
        <v>35</v>
      </c>
      <c r="C115" s="26" t="s">
        <v>36</v>
      </c>
      <c r="D115" s="26" t="s">
        <v>37</v>
      </c>
    </row>
    <row r="116" spans="1:4">
      <c r="A116" s="26" t="s">
        <v>38</v>
      </c>
      <c r="B116" s="26" t="s">
        <v>38</v>
      </c>
      <c r="C116" s="26">
        <v>478</v>
      </c>
      <c r="D116" s="26" t="s">
        <v>39</v>
      </c>
    </row>
    <row r="118" spans="1:4">
      <c r="A118" s="26" t="s">
        <v>28</v>
      </c>
      <c r="B118" s="27">
        <v>44305</v>
      </c>
    </row>
    <row r="119" spans="1:4">
      <c r="A119" s="26" t="s">
        <v>29</v>
      </c>
    </row>
    <row r="120" spans="1:4">
      <c r="A120" s="26" t="s">
        <v>30</v>
      </c>
      <c r="B120" s="26" t="s">
        <v>31</v>
      </c>
    </row>
    <row r="121" spans="1:4">
      <c r="A121" s="26" t="s">
        <v>32</v>
      </c>
      <c r="B121" s="26" t="s">
        <v>53</v>
      </c>
    </row>
    <row r="123" spans="1:4">
      <c r="A123" s="26" t="s">
        <v>34</v>
      </c>
      <c r="B123" s="26" t="s">
        <v>35</v>
      </c>
      <c r="C123" s="26" t="s">
        <v>36</v>
      </c>
      <c r="D123" s="26" t="s">
        <v>37</v>
      </c>
    </row>
    <row r="124" spans="1:4">
      <c r="A124" s="26" t="s">
        <v>38</v>
      </c>
      <c r="B124" s="26" t="s">
        <v>38</v>
      </c>
      <c r="C124" s="26">
        <v>504</v>
      </c>
      <c r="D124" s="26" t="s">
        <v>39</v>
      </c>
    </row>
    <row r="126" spans="1:4">
      <c r="A126" s="26" t="s">
        <v>28</v>
      </c>
      <c r="B126" s="27">
        <v>44305</v>
      </c>
    </row>
    <row r="127" spans="1:4">
      <c r="A127" s="26" t="s">
        <v>29</v>
      </c>
    </row>
    <row r="128" spans="1:4">
      <c r="A128" s="26" t="s">
        <v>30</v>
      </c>
      <c r="B128" s="26" t="s">
        <v>31</v>
      </c>
    </row>
    <row r="129" spans="1:4">
      <c r="A129" s="26" t="s">
        <v>32</v>
      </c>
      <c r="B129" s="26" t="s">
        <v>54</v>
      </c>
    </row>
    <row r="131" spans="1:4">
      <c r="A131" s="26" t="s">
        <v>34</v>
      </c>
      <c r="B131" s="26" t="s">
        <v>35</v>
      </c>
      <c r="C131" s="26" t="s">
        <v>36</v>
      </c>
      <c r="D131" s="26" t="s">
        <v>37</v>
      </c>
    </row>
    <row r="132" spans="1:4">
      <c r="A132" s="26" t="s">
        <v>38</v>
      </c>
      <c r="B132" s="26" t="s">
        <v>38</v>
      </c>
      <c r="C132" s="26">
        <v>515</v>
      </c>
      <c r="D132" s="26" t="s">
        <v>39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00C08-7107-DE43-AA37-3FE56E3DEA13}">
  <dimension ref="A1:M84"/>
  <sheetViews>
    <sheetView topLeftCell="D1" workbookViewId="0">
      <selection activeCell="F1" sqref="F1:W21"/>
    </sheetView>
  </sheetViews>
  <sheetFormatPr baseColWidth="10" defaultColWidth="8.83203125" defaultRowHeight="15"/>
  <cols>
    <col min="1" max="1" width="18.33203125" style="26" bestFit="1" customWidth="1"/>
    <col min="2" max="2" width="14" style="26" bestFit="1" customWidth="1"/>
    <col min="3" max="3" width="6.5" style="26" bestFit="1" customWidth="1"/>
    <col min="4" max="4" width="5.5" style="26" bestFit="1" customWidth="1"/>
    <col min="5" max="16384" width="8.83203125" style="28"/>
  </cols>
  <sheetData>
    <row r="1" spans="1:13" ht="16">
      <c r="A1" s="26" t="s">
        <v>22</v>
      </c>
      <c r="B1" s="27">
        <v>44314</v>
      </c>
      <c r="G1" s="34"/>
      <c r="H1" s="34"/>
      <c r="I1" s="34"/>
      <c r="J1" s="34"/>
      <c r="K1" s="34" t="s">
        <v>77</v>
      </c>
      <c r="L1" s="17">
        <f>'Summary 3'!AF4</f>
        <v>907.5</v>
      </c>
    </row>
    <row r="2" spans="1:13">
      <c r="A2" s="26" t="s">
        <v>23</v>
      </c>
      <c r="B2" s="26" t="s">
        <v>24</v>
      </c>
      <c r="G2" s="35" t="s">
        <v>78</v>
      </c>
      <c r="H2" s="35" t="s">
        <v>15</v>
      </c>
      <c r="I2" s="34" t="s">
        <v>79</v>
      </c>
      <c r="J2" s="34" t="s">
        <v>80</v>
      </c>
      <c r="K2" s="34" t="s">
        <v>81</v>
      </c>
      <c r="L2" s="34" t="s">
        <v>16</v>
      </c>
    </row>
    <row r="3" spans="1:13" ht="16">
      <c r="A3" s="26" t="s">
        <v>25</v>
      </c>
      <c r="B3" s="26" t="s">
        <v>26</v>
      </c>
      <c r="G3" s="28" t="s">
        <v>82</v>
      </c>
      <c r="H3" s="28">
        <v>4</v>
      </c>
      <c r="I3" s="30">
        <f>J3*60</f>
        <v>0</v>
      </c>
      <c r="J3" s="30">
        <v>0</v>
      </c>
      <c r="K3" s="28">
        <f>C20</f>
        <v>980</v>
      </c>
      <c r="L3" s="32">
        <f>K3/$L$1</f>
        <v>1.0798898071625345</v>
      </c>
    </row>
    <row r="4" spans="1:13" ht="16">
      <c r="A4" s="26" t="s">
        <v>27</v>
      </c>
      <c r="B4" s="26" t="s">
        <v>26</v>
      </c>
      <c r="G4" s="28" t="s">
        <v>82</v>
      </c>
      <c r="H4" s="28">
        <v>4</v>
      </c>
      <c r="I4" s="30">
        <f t="shared" ref="I4:I9" si="0">J4*60</f>
        <v>0</v>
      </c>
      <c r="J4" s="30">
        <v>0</v>
      </c>
      <c r="K4" s="28">
        <f>C28</f>
        <v>785</v>
      </c>
      <c r="L4" s="32">
        <f t="shared" ref="L4:L9" si="1">K4/$L$1</f>
        <v>0.86501377410468316</v>
      </c>
    </row>
    <row r="5" spans="1:13" ht="16">
      <c r="G5" s="28" t="s">
        <v>82</v>
      </c>
      <c r="H5" s="28">
        <v>4</v>
      </c>
      <c r="I5" s="30">
        <f t="shared" si="0"/>
        <v>60</v>
      </c>
      <c r="J5" s="30">
        <v>1</v>
      </c>
      <c r="K5" s="28">
        <f>C36</f>
        <v>483</v>
      </c>
      <c r="L5" s="32">
        <f t="shared" si="1"/>
        <v>0.53223140495867771</v>
      </c>
    </row>
    <row r="6" spans="1:13" ht="16">
      <c r="A6" s="26" t="s">
        <v>28</v>
      </c>
      <c r="B6" s="27">
        <v>44306</v>
      </c>
      <c r="G6" s="28" t="s">
        <v>82</v>
      </c>
      <c r="H6" s="28">
        <v>4</v>
      </c>
      <c r="I6" s="30">
        <f t="shared" si="0"/>
        <v>120</v>
      </c>
      <c r="J6" s="30">
        <v>2</v>
      </c>
      <c r="K6" s="28">
        <f>C44</f>
        <v>466</v>
      </c>
      <c r="L6" s="32">
        <f t="shared" si="1"/>
        <v>0.51349862258953172</v>
      </c>
    </row>
    <row r="7" spans="1:13" ht="16">
      <c r="A7" s="26" t="s">
        <v>29</v>
      </c>
      <c r="G7" s="28" t="s">
        <v>82</v>
      </c>
      <c r="H7" s="28">
        <v>4</v>
      </c>
      <c r="I7" s="30">
        <f t="shared" si="0"/>
        <v>180</v>
      </c>
      <c r="J7" s="30">
        <v>3</v>
      </c>
      <c r="K7" s="28">
        <f>C52</f>
        <v>462</v>
      </c>
      <c r="L7" s="32">
        <f t="shared" si="1"/>
        <v>0.50909090909090904</v>
      </c>
    </row>
    <row r="8" spans="1:13" ht="16">
      <c r="A8" s="26" t="s">
        <v>30</v>
      </c>
      <c r="B8" s="26" t="s">
        <v>31</v>
      </c>
      <c r="G8" s="28" t="s">
        <v>82</v>
      </c>
      <c r="H8" s="28">
        <v>4</v>
      </c>
      <c r="I8" s="30">
        <f t="shared" si="0"/>
        <v>240</v>
      </c>
      <c r="J8" s="30">
        <v>4</v>
      </c>
      <c r="K8" s="28">
        <f>C60</f>
        <v>472</v>
      </c>
      <c r="L8" s="32">
        <f t="shared" si="1"/>
        <v>0.52011019283746551</v>
      </c>
    </row>
    <row r="9" spans="1:13" ht="16">
      <c r="A9" s="26" t="s">
        <v>32</v>
      </c>
      <c r="B9" s="26" t="s">
        <v>84</v>
      </c>
      <c r="G9" s="28" t="s">
        <v>82</v>
      </c>
      <c r="H9" s="28">
        <v>4</v>
      </c>
      <c r="I9" s="30">
        <f t="shared" si="0"/>
        <v>300</v>
      </c>
      <c r="J9" s="30">
        <v>5</v>
      </c>
      <c r="K9" s="28">
        <f>C68</f>
        <v>479</v>
      </c>
      <c r="L9" s="32">
        <f t="shared" si="1"/>
        <v>0.52782369146005514</v>
      </c>
    </row>
    <row r="10" spans="1:13" ht="16">
      <c r="F10" s="40"/>
      <c r="G10" s="40"/>
      <c r="H10" s="40"/>
      <c r="I10" s="42"/>
      <c r="J10" s="40"/>
      <c r="K10" s="40"/>
      <c r="L10" s="41"/>
      <c r="M10" s="40"/>
    </row>
    <row r="11" spans="1:13" ht="16">
      <c r="A11" s="26" t="s">
        <v>34</v>
      </c>
      <c r="B11" s="26" t="s">
        <v>35</v>
      </c>
      <c r="C11" s="26" t="s">
        <v>36</v>
      </c>
      <c r="D11" s="26" t="s">
        <v>37</v>
      </c>
      <c r="F11" s="40"/>
      <c r="G11" s="40"/>
      <c r="H11" s="40"/>
      <c r="I11" s="42"/>
      <c r="J11" s="40"/>
      <c r="K11" s="40"/>
      <c r="L11" s="41"/>
      <c r="M11" s="40"/>
    </row>
    <row r="12" spans="1:13" ht="16">
      <c r="A12" s="26" t="s">
        <v>38</v>
      </c>
      <c r="B12" s="26" t="s">
        <v>38</v>
      </c>
      <c r="C12" s="26">
        <v>512</v>
      </c>
      <c r="D12" s="26" t="s">
        <v>39</v>
      </c>
      <c r="F12" s="40"/>
      <c r="G12" s="40"/>
      <c r="H12" s="40"/>
      <c r="I12" s="42"/>
      <c r="J12" s="40"/>
      <c r="K12" s="40"/>
      <c r="L12" s="41"/>
      <c r="M12" s="40"/>
    </row>
    <row r="13" spans="1:13" ht="16">
      <c r="F13" s="40"/>
      <c r="G13" s="40"/>
      <c r="H13" s="40"/>
      <c r="I13" s="42"/>
      <c r="J13" s="40"/>
      <c r="K13" s="40"/>
      <c r="L13" s="41"/>
      <c r="M13" s="40"/>
    </row>
    <row r="14" spans="1:13" ht="16">
      <c r="A14" s="26" t="s">
        <v>28</v>
      </c>
      <c r="B14" s="27">
        <v>44306</v>
      </c>
      <c r="F14" s="40"/>
      <c r="G14" s="40"/>
      <c r="H14" s="40"/>
      <c r="I14" s="42"/>
      <c r="J14" s="40"/>
      <c r="K14" s="40"/>
      <c r="L14" s="41"/>
      <c r="M14" s="40"/>
    </row>
    <row r="15" spans="1:13" ht="16">
      <c r="A15" s="26" t="s">
        <v>29</v>
      </c>
      <c r="F15" s="40"/>
      <c r="G15" s="40"/>
      <c r="H15" s="40"/>
      <c r="I15" s="42"/>
      <c r="J15" s="40"/>
      <c r="K15" s="40"/>
      <c r="L15" s="41"/>
      <c r="M15" s="40"/>
    </row>
    <row r="16" spans="1:13" ht="16">
      <c r="A16" s="26" t="s">
        <v>30</v>
      </c>
      <c r="B16" s="26" t="s">
        <v>31</v>
      </c>
      <c r="F16" s="40"/>
      <c r="G16" s="40"/>
      <c r="H16" s="40"/>
      <c r="I16" s="42"/>
      <c r="J16" s="40"/>
      <c r="K16" s="40"/>
      <c r="L16" s="41"/>
      <c r="M16" s="40"/>
    </row>
    <row r="17" spans="1:13" ht="16">
      <c r="A17" s="26" t="s">
        <v>32</v>
      </c>
      <c r="B17" s="26" t="s">
        <v>85</v>
      </c>
      <c r="F17" s="40"/>
      <c r="G17" s="40"/>
      <c r="H17" s="40"/>
      <c r="I17" s="42"/>
      <c r="J17" s="40"/>
      <c r="K17" s="40"/>
      <c r="L17" s="41"/>
      <c r="M17" s="40"/>
    </row>
    <row r="18" spans="1:13" ht="16">
      <c r="F18" s="40"/>
      <c r="G18" s="40"/>
      <c r="H18" s="40"/>
      <c r="I18" s="42"/>
      <c r="J18" s="40"/>
      <c r="K18" s="40"/>
      <c r="L18" s="41"/>
      <c r="M18" s="40"/>
    </row>
    <row r="19" spans="1:13">
      <c r="A19" s="26" t="s">
        <v>34</v>
      </c>
      <c r="B19" s="26" t="s">
        <v>35</v>
      </c>
      <c r="C19" s="26" t="s">
        <v>36</v>
      </c>
      <c r="D19" s="26" t="s">
        <v>37</v>
      </c>
      <c r="F19" s="40"/>
      <c r="G19" s="40"/>
      <c r="H19" s="40"/>
      <c r="I19" s="40"/>
      <c r="J19" s="40"/>
      <c r="K19" s="40"/>
      <c r="L19" s="40"/>
      <c r="M19" s="40"/>
    </row>
    <row r="20" spans="1:13">
      <c r="A20" s="26" t="s">
        <v>38</v>
      </c>
      <c r="B20" s="26" t="s">
        <v>38</v>
      </c>
      <c r="C20" s="26">
        <v>980</v>
      </c>
      <c r="D20" s="26" t="s">
        <v>39</v>
      </c>
    </row>
    <row r="22" spans="1:13">
      <c r="A22" s="26" t="s">
        <v>28</v>
      </c>
      <c r="B22" s="27">
        <v>44306</v>
      </c>
    </row>
    <row r="23" spans="1:13">
      <c r="A23" s="26" t="s">
        <v>29</v>
      </c>
    </row>
    <row r="24" spans="1:13">
      <c r="A24" s="26" t="s">
        <v>30</v>
      </c>
      <c r="B24" s="26" t="s">
        <v>31</v>
      </c>
    </row>
    <row r="25" spans="1:13">
      <c r="A25" s="26" t="s">
        <v>32</v>
      </c>
      <c r="B25" s="26" t="s">
        <v>86</v>
      </c>
    </row>
    <row r="27" spans="1:13">
      <c r="A27" s="26" t="s">
        <v>34</v>
      </c>
      <c r="B27" s="26" t="s">
        <v>35</v>
      </c>
      <c r="C27" s="26" t="s">
        <v>36</v>
      </c>
      <c r="D27" s="26" t="s">
        <v>37</v>
      </c>
    </row>
    <row r="28" spans="1:13">
      <c r="A28" s="26" t="s">
        <v>38</v>
      </c>
      <c r="B28" s="26" t="s">
        <v>38</v>
      </c>
      <c r="C28" s="26">
        <v>785</v>
      </c>
      <c r="D28" s="26" t="s">
        <v>39</v>
      </c>
    </row>
    <row r="30" spans="1:13">
      <c r="A30" s="26" t="s">
        <v>28</v>
      </c>
      <c r="B30" s="27">
        <v>44306</v>
      </c>
    </row>
    <row r="31" spans="1:13">
      <c r="A31" s="26" t="s">
        <v>29</v>
      </c>
    </row>
    <row r="32" spans="1:13">
      <c r="A32" s="26" t="s">
        <v>30</v>
      </c>
      <c r="B32" s="26" t="s">
        <v>31</v>
      </c>
    </row>
    <row r="33" spans="1:4">
      <c r="A33" s="26" t="s">
        <v>32</v>
      </c>
      <c r="B33" s="26" t="s">
        <v>87</v>
      </c>
    </row>
    <row r="35" spans="1:4">
      <c r="A35" s="26" t="s">
        <v>34</v>
      </c>
      <c r="B35" s="26" t="s">
        <v>35</v>
      </c>
      <c r="C35" s="26" t="s">
        <v>36</v>
      </c>
      <c r="D35" s="26" t="s">
        <v>37</v>
      </c>
    </row>
    <row r="36" spans="1:4">
      <c r="A36" s="26" t="s">
        <v>38</v>
      </c>
      <c r="B36" s="26" t="s">
        <v>38</v>
      </c>
      <c r="C36" s="26">
        <v>483</v>
      </c>
      <c r="D36" s="26" t="s">
        <v>39</v>
      </c>
    </row>
    <row r="38" spans="1:4">
      <c r="A38" s="26" t="s">
        <v>28</v>
      </c>
      <c r="B38" s="27">
        <v>44306</v>
      </c>
    </row>
    <row r="39" spans="1:4">
      <c r="A39" s="26" t="s">
        <v>29</v>
      </c>
    </row>
    <row r="40" spans="1:4">
      <c r="A40" s="26" t="s">
        <v>30</v>
      </c>
      <c r="B40" s="26" t="s">
        <v>31</v>
      </c>
    </row>
    <row r="41" spans="1:4">
      <c r="A41" s="26" t="s">
        <v>32</v>
      </c>
      <c r="B41" s="26" t="s">
        <v>88</v>
      </c>
    </row>
    <row r="43" spans="1:4">
      <c r="A43" s="26" t="s">
        <v>34</v>
      </c>
      <c r="B43" s="26" t="s">
        <v>35</v>
      </c>
      <c r="C43" s="26" t="s">
        <v>36</v>
      </c>
      <c r="D43" s="26" t="s">
        <v>37</v>
      </c>
    </row>
    <row r="44" spans="1:4">
      <c r="A44" s="26" t="s">
        <v>38</v>
      </c>
      <c r="B44" s="26" t="s">
        <v>38</v>
      </c>
      <c r="C44" s="26">
        <v>466</v>
      </c>
      <c r="D44" s="26" t="s">
        <v>39</v>
      </c>
    </row>
    <row r="46" spans="1:4">
      <c r="A46" s="26" t="s">
        <v>28</v>
      </c>
      <c r="B46" s="27">
        <v>44306</v>
      </c>
    </row>
    <row r="47" spans="1:4">
      <c r="A47" s="26" t="s">
        <v>29</v>
      </c>
    </row>
    <row r="48" spans="1:4">
      <c r="A48" s="26" t="s">
        <v>30</v>
      </c>
      <c r="B48" s="26" t="s">
        <v>31</v>
      </c>
    </row>
    <row r="49" spans="1:4">
      <c r="A49" s="26" t="s">
        <v>32</v>
      </c>
      <c r="B49" s="26" t="s">
        <v>89</v>
      </c>
    </row>
    <row r="51" spans="1:4">
      <c r="A51" s="26" t="s">
        <v>34</v>
      </c>
      <c r="B51" s="26" t="s">
        <v>35</v>
      </c>
      <c r="C51" s="26" t="s">
        <v>36</v>
      </c>
      <c r="D51" s="26" t="s">
        <v>37</v>
      </c>
    </row>
    <row r="52" spans="1:4">
      <c r="A52" s="26" t="s">
        <v>38</v>
      </c>
      <c r="B52" s="26" t="s">
        <v>38</v>
      </c>
      <c r="C52" s="26">
        <v>462</v>
      </c>
      <c r="D52" s="26" t="s">
        <v>39</v>
      </c>
    </row>
    <row r="54" spans="1:4">
      <c r="A54" s="26" t="s">
        <v>28</v>
      </c>
      <c r="B54" s="27">
        <v>44306</v>
      </c>
    </row>
    <row r="55" spans="1:4">
      <c r="A55" s="26" t="s">
        <v>29</v>
      </c>
    </row>
    <row r="56" spans="1:4">
      <c r="A56" s="26" t="s">
        <v>30</v>
      </c>
      <c r="B56" s="26" t="s">
        <v>31</v>
      </c>
    </row>
    <row r="57" spans="1:4">
      <c r="A57" s="26" t="s">
        <v>32</v>
      </c>
      <c r="B57" s="26" t="s">
        <v>90</v>
      </c>
    </row>
    <row r="59" spans="1:4">
      <c r="A59" s="26" t="s">
        <v>34</v>
      </c>
      <c r="B59" s="26" t="s">
        <v>35</v>
      </c>
      <c r="C59" s="26" t="s">
        <v>36</v>
      </c>
      <c r="D59" s="26" t="s">
        <v>37</v>
      </c>
    </row>
    <row r="60" spans="1:4">
      <c r="A60" s="26" t="s">
        <v>38</v>
      </c>
      <c r="B60" s="26" t="s">
        <v>38</v>
      </c>
      <c r="C60" s="26">
        <v>472</v>
      </c>
      <c r="D60" s="26" t="s">
        <v>39</v>
      </c>
    </row>
    <row r="62" spans="1:4">
      <c r="A62" s="26" t="s">
        <v>28</v>
      </c>
      <c r="B62" s="27">
        <v>44306</v>
      </c>
    </row>
    <row r="63" spans="1:4">
      <c r="A63" s="26" t="s">
        <v>29</v>
      </c>
    </row>
    <row r="64" spans="1:4">
      <c r="A64" s="26" t="s">
        <v>30</v>
      </c>
      <c r="B64" s="26" t="s">
        <v>31</v>
      </c>
    </row>
    <row r="65" spans="1:4">
      <c r="A65" s="26" t="s">
        <v>32</v>
      </c>
      <c r="B65" s="26" t="s">
        <v>91</v>
      </c>
    </row>
    <row r="67" spans="1:4">
      <c r="A67" s="26" t="s">
        <v>34</v>
      </c>
      <c r="B67" s="26" t="s">
        <v>35</v>
      </c>
      <c r="C67" s="26" t="s">
        <v>36</v>
      </c>
      <c r="D67" s="26" t="s">
        <v>37</v>
      </c>
    </row>
    <row r="68" spans="1:4">
      <c r="A68" s="26" t="s">
        <v>38</v>
      </c>
      <c r="B68" s="26" t="s">
        <v>38</v>
      </c>
      <c r="C68" s="26">
        <v>479</v>
      </c>
      <c r="D68" s="26" t="s">
        <v>39</v>
      </c>
    </row>
    <row r="70" spans="1:4">
      <c r="A70" s="26" t="s">
        <v>28</v>
      </c>
      <c r="B70" s="27">
        <v>44306</v>
      </c>
    </row>
    <row r="71" spans="1:4">
      <c r="A71" s="26" t="s">
        <v>29</v>
      </c>
    </row>
    <row r="72" spans="1:4">
      <c r="A72" s="26" t="s">
        <v>30</v>
      </c>
      <c r="B72" s="26" t="s">
        <v>31</v>
      </c>
    </row>
    <row r="73" spans="1:4">
      <c r="A73" s="26" t="s">
        <v>32</v>
      </c>
      <c r="B73" s="26" t="s">
        <v>92</v>
      </c>
    </row>
    <row r="75" spans="1:4">
      <c r="A75" s="26" t="s">
        <v>34</v>
      </c>
      <c r="B75" s="26" t="s">
        <v>35</v>
      </c>
      <c r="C75" s="26" t="s">
        <v>36</v>
      </c>
      <c r="D75" s="26" t="s">
        <v>37</v>
      </c>
    </row>
    <row r="76" spans="1:4">
      <c r="A76" s="26" t="s">
        <v>38</v>
      </c>
      <c r="B76" s="26" t="s">
        <v>38</v>
      </c>
      <c r="C76" s="26">
        <v>901</v>
      </c>
      <c r="D76" s="26" t="s">
        <v>39</v>
      </c>
    </row>
    <row r="78" spans="1:4">
      <c r="A78" s="26" t="s">
        <v>28</v>
      </c>
      <c r="B78" s="27">
        <v>44306</v>
      </c>
    </row>
    <row r="79" spans="1:4">
      <c r="A79" s="26" t="s">
        <v>29</v>
      </c>
    </row>
    <row r="80" spans="1:4">
      <c r="A80" s="26" t="s">
        <v>30</v>
      </c>
      <c r="B80" s="26" t="s">
        <v>31</v>
      </c>
    </row>
    <row r="81" spans="1:4">
      <c r="A81" s="26" t="s">
        <v>32</v>
      </c>
      <c r="B81" s="26" t="s">
        <v>93</v>
      </c>
    </row>
    <row r="83" spans="1:4">
      <c r="A83" s="26" t="s">
        <v>34</v>
      </c>
      <c r="B83" s="26" t="s">
        <v>35</v>
      </c>
      <c r="C83" s="26" t="s">
        <v>36</v>
      </c>
      <c r="D83" s="26" t="s">
        <v>37</v>
      </c>
    </row>
    <row r="84" spans="1:4">
      <c r="A84" s="26" t="s">
        <v>38</v>
      </c>
      <c r="B84" s="26" t="s">
        <v>38</v>
      </c>
      <c r="C84" s="26">
        <v>914</v>
      </c>
      <c r="D84" s="26" t="s">
        <v>39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382E-6BE3-444A-BE16-B5A1D7E4DD7F}">
  <dimension ref="A1:L292"/>
  <sheetViews>
    <sheetView workbookViewId="0">
      <selection activeCell="G1" sqref="G1:L13"/>
    </sheetView>
  </sheetViews>
  <sheetFormatPr baseColWidth="10" defaultColWidth="8.83203125" defaultRowHeight="15"/>
  <cols>
    <col min="1" max="1" width="18.33203125" style="26" bestFit="1" customWidth="1"/>
    <col min="2" max="2" width="14" style="26" bestFit="1" customWidth="1"/>
    <col min="3" max="3" width="6.5" style="26" bestFit="1" customWidth="1"/>
    <col min="4" max="4" width="5.5" style="26" bestFit="1" customWidth="1"/>
    <col min="5" max="16384" width="8.83203125" style="28"/>
  </cols>
  <sheetData>
    <row r="1" spans="1:12" ht="16">
      <c r="A1" s="26" t="s">
        <v>22</v>
      </c>
      <c r="B1" s="27">
        <v>44314</v>
      </c>
      <c r="G1" s="34"/>
      <c r="H1" s="34"/>
      <c r="I1" s="34"/>
      <c r="J1" s="34"/>
      <c r="K1" s="34" t="s">
        <v>77</v>
      </c>
      <c r="L1" s="17">
        <f>'Summary 3'!AH4</f>
        <v>889</v>
      </c>
    </row>
    <row r="2" spans="1:12">
      <c r="A2" s="26" t="s">
        <v>23</v>
      </c>
      <c r="B2" s="26" t="s">
        <v>24</v>
      </c>
      <c r="G2" s="35" t="s">
        <v>78</v>
      </c>
      <c r="H2" s="35" t="s">
        <v>15</v>
      </c>
      <c r="I2" s="34" t="s">
        <v>79</v>
      </c>
      <c r="J2" s="34" t="s">
        <v>80</v>
      </c>
      <c r="K2" s="34" t="s">
        <v>81</v>
      </c>
      <c r="L2" s="34" t="s">
        <v>16</v>
      </c>
    </row>
    <row r="3" spans="1:12" ht="16">
      <c r="A3" s="26" t="s">
        <v>25</v>
      </c>
      <c r="B3" s="26" t="s">
        <v>26</v>
      </c>
      <c r="G3" s="28" t="s">
        <v>82</v>
      </c>
      <c r="H3" s="28">
        <v>2</v>
      </c>
      <c r="I3" s="30">
        <f>J3*60</f>
        <v>0</v>
      </c>
      <c r="J3" s="30">
        <v>0</v>
      </c>
      <c r="K3" s="28">
        <f>C20</f>
        <v>905</v>
      </c>
      <c r="L3" s="32">
        <f>K3/$L$1</f>
        <v>1.0179977502812148</v>
      </c>
    </row>
    <row r="4" spans="1:12" ht="16">
      <c r="A4" s="26" t="s">
        <v>27</v>
      </c>
      <c r="B4" s="26" t="s">
        <v>26</v>
      </c>
      <c r="G4" s="28" t="s">
        <v>82</v>
      </c>
      <c r="H4" s="28">
        <v>2</v>
      </c>
      <c r="I4" s="30">
        <f t="shared" ref="I4:I13" si="0">J4*60</f>
        <v>0</v>
      </c>
      <c r="J4" s="30">
        <v>0</v>
      </c>
      <c r="K4" s="28">
        <f>C28</f>
        <v>654</v>
      </c>
      <c r="L4" s="32">
        <f t="shared" ref="L4:L13" si="1">K4/$L$1</f>
        <v>0.73565804274465696</v>
      </c>
    </row>
    <row r="5" spans="1:12" ht="16">
      <c r="G5" s="28" t="s">
        <v>82</v>
      </c>
      <c r="H5" s="28">
        <v>2</v>
      </c>
      <c r="I5" s="30">
        <f t="shared" si="0"/>
        <v>270</v>
      </c>
      <c r="J5" s="45">
        <v>4.5</v>
      </c>
      <c r="K5" s="28">
        <f>C36</f>
        <v>315</v>
      </c>
      <c r="L5" s="32">
        <f t="shared" si="1"/>
        <v>0.3543307086614173</v>
      </c>
    </row>
    <row r="6" spans="1:12" ht="16">
      <c r="A6" s="26" t="s">
        <v>28</v>
      </c>
      <c r="B6" s="27">
        <v>44309</v>
      </c>
      <c r="G6" s="28" t="s">
        <v>82</v>
      </c>
      <c r="H6" s="28">
        <v>2</v>
      </c>
      <c r="I6" s="30">
        <f t="shared" si="0"/>
        <v>330</v>
      </c>
      <c r="J6" s="45">
        <v>5.5</v>
      </c>
      <c r="K6" s="28">
        <f>C44</f>
        <v>311</v>
      </c>
      <c r="L6" s="32">
        <f t="shared" si="1"/>
        <v>0.34983127109111362</v>
      </c>
    </row>
    <row r="7" spans="1:12" ht="16">
      <c r="A7" s="26" t="s">
        <v>29</v>
      </c>
      <c r="G7" s="28" t="s">
        <v>82</v>
      </c>
      <c r="H7" s="28">
        <v>2</v>
      </c>
      <c r="I7" s="30">
        <f t="shared" si="0"/>
        <v>390</v>
      </c>
      <c r="J7" s="45">
        <v>6.5</v>
      </c>
      <c r="K7" s="28">
        <f>C52</f>
        <v>309</v>
      </c>
      <c r="L7" s="32">
        <f t="shared" si="1"/>
        <v>0.34758155230596177</v>
      </c>
    </row>
    <row r="8" spans="1:12" ht="16">
      <c r="A8" s="26" t="s">
        <v>30</v>
      </c>
      <c r="B8" s="26" t="s">
        <v>31</v>
      </c>
      <c r="G8" s="28" t="s">
        <v>82</v>
      </c>
      <c r="H8" s="28">
        <v>2</v>
      </c>
      <c r="I8" s="30">
        <f t="shared" si="0"/>
        <v>450</v>
      </c>
      <c r="J8" s="45">
        <v>7.5</v>
      </c>
      <c r="K8" s="28">
        <f>C60</f>
        <v>303</v>
      </c>
      <c r="L8" s="32">
        <f t="shared" si="1"/>
        <v>0.34083239595050618</v>
      </c>
    </row>
    <row r="9" spans="1:12" ht="16">
      <c r="A9" s="26" t="s">
        <v>32</v>
      </c>
      <c r="B9" s="26" t="s">
        <v>94</v>
      </c>
      <c r="F9" s="40"/>
      <c r="G9" s="46" t="s">
        <v>82</v>
      </c>
      <c r="H9" s="46">
        <v>1</v>
      </c>
      <c r="I9" s="47">
        <f t="shared" si="0"/>
        <v>0</v>
      </c>
      <c r="J9" s="47">
        <v>0</v>
      </c>
      <c r="K9" s="46">
        <f>C68</f>
        <v>266</v>
      </c>
      <c r="L9" s="48">
        <f t="shared" si="1"/>
        <v>0.29921259842519687</v>
      </c>
    </row>
    <row r="10" spans="1:12" ht="16">
      <c r="F10" s="40"/>
      <c r="G10" s="40" t="s">
        <v>82</v>
      </c>
      <c r="H10" s="40">
        <v>1</v>
      </c>
      <c r="I10" s="42">
        <f t="shared" si="0"/>
        <v>900</v>
      </c>
      <c r="J10" s="42">
        <v>15</v>
      </c>
      <c r="K10" s="40">
        <f>C76</f>
        <v>205</v>
      </c>
      <c r="L10" s="41">
        <f t="shared" si="1"/>
        <v>0.23059617547806524</v>
      </c>
    </row>
    <row r="11" spans="1:12" ht="16">
      <c r="A11" s="26" t="s">
        <v>34</v>
      </c>
      <c r="B11" s="26" t="s">
        <v>35</v>
      </c>
      <c r="C11" s="26" t="s">
        <v>36</v>
      </c>
      <c r="D11" s="26" t="s">
        <v>37</v>
      </c>
      <c r="F11" s="40"/>
      <c r="G11" s="40" t="s">
        <v>82</v>
      </c>
      <c r="H11" s="40">
        <v>1</v>
      </c>
      <c r="I11" s="42">
        <f t="shared" si="0"/>
        <v>1020</v>
      </c>
      <c r="J11" s="42">
        <v>17</v>
      </c>
      <c r="K11" s="40">
        <f>C84</f>
        <v>206</v>
      </c>
      <c r="L11" s="41">
        <f t="shared" si="1"/>
        <v>0.23172103487064116</v>
      </c>
    </row>
    <row r="12" spans="1:12" ht="16">
      <c r="A12" s="26" t="s">
        <v>38</v>
      </c>
      <c r="B12" s="26" t="s">
        <v>38</v>
      </c>
      <c r="C12" s="26">
        <v>889</v>
      </c>
      <c r="D12" s="26" t="s">
        <v>39</v>
      </c>
      <c r="F12" s="40"/>
      <c r="G12" s="40" t="s">
        <v>82</v>
      </c>
      <c r="H12" s="40">
        <v>1</v>
      </c>
      <c r="I12" s="42">
        <f t="shared" si="0"/>
        <v>1140</v>
      </c>
      <c r="J12" s="42">
        <v>19</v>
      </c>
      <c r="K12" s="40">
        <f>C92</f>
        <v>206</v>
      </c>
      <c r="L12" s="41">
        <f t="shared" si="1"/>
        <v>0.23172103487064116</v>
      </c>
    </row>
    <row r="13" spans="1:12" ht="16">
      <c r="F13" s="40"/>
      <c r="G13" s="40" t="s">
        <v>82</v>
      </c>
      <c r="H13" s="40">
        <v>1</v>
      </c>
      <c r="I13" s="42">
        <f t="shared" si="0"/>
        <v>1200</v>
      </c>
      <c r="J13" s="42">
        <v>20</v>
      </c>
      <c r="K13" s="40">
        <f>C100</f>
        <v>204</v>
      </c>
      <c r="L13" s="41">
        <f t="shared" si="1"/>
        <v>0.22947131608548932</v>
      </c>
    </row>
    <row r="14" spans="1:12" ht="16">
      <c r="A14" s="26" t="s">
        <v>28</v>
      </c>
      <c r="B14" s="27">
        <v>44309</v>
      </c>
      <c r="F14" s="40"/>
      <c r="G14" s="40"/>
      <c r="H14" s="40"/>
      <c r="I14" s="42"/>
      <c r="J14" s="40"/>
      <c r="K14" s="40"/>
      <c r="L14" s="41"/>
    </row>
    <row r="15" spans="1:12" ht="16">
      <c r="A15" s="26" t="s">
        <v>29</v>
      </c>
      <c r="I15" s="30"/>
      <c r="J15" s="40"/>
      <c r="L15" s="41"/>
    </row>
    <row r="16" spans="1:12" ht="16">
      <c r="A16" s="26" t="s">
        <v>30</v>
      </c>
      <c r="B16" s="26" t="s">
        <v>31</v>
      </c>
      <c r="I16" s="30"/>
      <c r="J16" s="40"/>
      <c r="L16" s="41"/>
    </row>
    <row r="17" spans="1:12" ht="16">
      <c r="A17" s="26" t="s">
        <v>32</v>
      </c>
      <c r="B17" s="26" t="s">
        <v>95</v>
      </c>
      <c r="I17" s="30"/>
      <c r="J17" s="40"/>
      <c r="L17" s="41"/>
    </row>
    <row r="18" spans="1:12" ht="16">
      <c r="I18" s="30"/>
      <c r="J18" s="40"/>
      <c r="L18" s="41"/>
    </row>
    <row r="19" spans="1:12" ht="16">
      <c r="A19" s="26" t="s">
        <v>34</v>
      </c>
      <c r="B19" s="26" t="s">
        <v>35</v>
      </c>
      <c r="C19" s="26" t="s">
        <v>36</v>
      </c>
      <c r="D19" s="26" t="s">
        <v>37</v>
      </c>
      <c r="I19" s="30"/>
    </row>
    <row r="20" spans="1:12">
      <c r="A20" s="26" t="s">
        <v>38</v>
      </c>
      <c r="B20" s="26" t="s">
        <v>38</v>
      </c>
      <c r="C20" s="26">
        <v>905</v>
      </c>
      <c r="D20" s="26" t="s">
        <v>39</v>
      </c>
    </row>
    <row r="22" spans="1:12">
      <c r="A22" s="26" t="s">
        <v>28</v>
      </c>
      <c r="B22" s="27">
        <v>44309</v>
      </c>
    </row>
    <row r="23" spans="1:12">
      <c r="A23" s="26" t="s">
        <v>29</v>
      </c>
    </row>
    <row r="24" spans="1:12">
      <c r="A24" s="26" t="s">
        <v>30</v>
      </c>
      <c r="B24" s="26" t="s">
        <v>31</v>
      </c>
    </row>
    <row r="25" spans="1:12">
      <c r="A25" s="26" t="s">
        <v>32</v>
      </c>
      <c r="B25" s="26" t="s">
        <v>96</v>
      </c>
    </row>
    <row r="27" spans="1:12">
      <c r="A27" s="26" t="s">
        <v>34</v>
      </c>
      <c r="B27" s="26" t="s">
        <v>35</v>
      </c>
      <c r="C27" s="26" t="s">
        <v>36</v>
      </c>
      <c r="D27" s="26" t="s">
        <v>37</v>
      </c>
    </row>
    <row r="28" spans="1:12">
      <c r="A28" s="26" t="s">
        <v>38</v>
      </c>
      <c r="B28" s="26" t="s">
        <v>38</v>
      </c>
      <c r="C28" s="26">
        <v>654</v>
      </c>
      <c r="D28" s="26" t="s">
        <v>39</v>
      </c>
    </row>
    <row r="30" spans="1:12">
      <c r="A30" s="26" t="s">
        <v>28</v>
      </c>
      <c r="B30" s="27">
        <v>44309</v>
      </c>
    </row>
    <row r="31" spans="1:12">
      <c r="A31" s="26" t="s">
        <v>29</v>
      </c>
    </row>
    <row r="32" spans="1:12">
      <c r="A32" s="26" t="s">
        <v>30</v>
      </c>
      <c r="B32" s="26" t="s">
        <v>31</v>
      </c>
    </row>
    <row r="33" spans="1:4">
      <c r="A33" s="26" t="s">
        <v>32</v>
      </c>
      <c r="B33" s="26" t="s">
        <v>97</v>
      </c>
    </row>
    <row r="35" spans="1:4">
      <c r="A35" s="26" t="s">
        <v>34</v>
      </c>
      <c r="B35" s="26" t="s">
        <v>35</v>
      </c>
      <c r="C35" s="26" t="s">
        <v>36</v>
      </c>
      <c r="D35" s="26" t="s">
        <v>37</v>
      </c>
    </row>
    <row r="36" spans="1:4">
      <c r="A36" s="26" t="s">
        <v>38</v>
      </c>
      <c r="B36" s="26" t="s">
        <v>38</v>
      </c>
      <c r="C36" s="26">
        <v>315</v>
      </c>
      <c r="D36" s="26" t="s">
        <v>39</v>
      </c>
    </row>
    <row r="38" spans="1:4">
      <c r="A38" s="26" t="s">
        <v>28</v>
      </c>
      <c r="B38" s="27">
        <v>44309</v>
      </c>
    </row>
    <row r="39" spans="1:4">
      <c r="A39" s="26" t="s">
        <v>29</v>
      </c>
    </row>
    <row r="40" spans="1:4">
      <c r="A40" s="26" t="s">
        <v>30</v>
      </c>
      <c r="B40" s="26" t="s">
        <v>31</v>
      </c>
    </row>
    <row r="41" spans="1:4">
      <c r="A41" s="26" t="s">
        <v>32</v>
      </c>
      <c r="B41" s="26" t="s">
        <v>98</v>
      </c>
    </row>
    <row r="43" spans="1:4">
      <c r="A43" s="26" t="s">
        <v>34</v>
      </c>
      <c r="B43" s="26" t="s">
        <v>35</v>
      </c>
      <c r="C43" s="26" t="s">
        <v>36</v>
      </c>
      <c r="D43" s="26" t="s">
        <v>37</v>
      </c>
    </row>
    <row r="44" spans="1:4">
      <c r="A44" s="26" t="s">
        <v>38</v>
      </c>
      <c r="B44" s="26" t="s">
        <v>38</v>
      </c>
      <c r="C44" s="26">
        <v>311</v>
      </c>
      <c r="D44" s="26" t="s">
        <v>39</v>
      </c>
    </row>
    <row r="46" spans="1:4">
      <c r="A46" s="26" t="s">
        <v>28</v>
      </c>
      <c r="B46" s="27">
        <v>44309</v>
      </c>
    </row>
    <row r="47" spans="1:4">
      <c r="A47" s="26" t="s">
        <v>29</v>
      </c>
    </row>
    <row r="48" spans="1:4">
      <c r="A48" s="26" t="s">
        <v>30</v>
      </c>
      <c r="B48" s="26" t="s">
        <v>31</v>
      </c>
    </row>
    <row r="49" spans="1:4">
      <c r="A49" s="26" t="s">
        <v>32</v>
      </c>
      <c r="B49" s="26" t="s">
        <v>99</v>
      </c>
    </row>
    <row r="51" spans="1:4">
      <c r="A51" s="26" t="s">
        <v>34</v>
      </c>
      <c r="B51" s="26" t="s">
        <v>35</v>
      </c>
      <c r="C51" s="26" t="s">
        <v>36</v>
      </c>
      <c r="D51" s="26" t="s">
        <v>37</v>
      </c>
    </row>
    <row r="52" spans="1:4">
      <c r="A52" s="26" t="s">
        <v>38</v>
      </c>
      <c r="B52" s="26" t="s">
        <v>38</v>
      </c>
      <c r="C52" s="26">
        <v>309</v>
      </c>
      <c r="D52" s="26" t="s">
        <v>39</v>
      </c>
    </row>
    <row r="54" spans="1:4">
      <c r="A54" s="26" t="s">
        <v>28</v>
      </c>
      <c r="B54" s="27">
        <v>44309</v>
      </c>
    </row>
    <row r="55" spans="1:4">
      <c r="A55" s="26" t="s">
        <v>29</v>
      </c>
    </row>
    <row r="56" spans="1:4">
      <c r="A56" s="26" t="s">
        <v>30</v>
      </c>
      <c r="B56" s="26" t="s">
        <v>31</v>
      </c>
    </row>
    <row r="57" spans="1:4">
      <c r="A57" s="26" t="s">
        <v>32</v>
      </c>
      <c r="B57" s="26" t="s">
        <v>100</v>
      </c>
    </row>
    <row r="59" spans="1:4">
      <c r="A59" s="26" t="s">
        <v>34</v>
      </c>
      <c r="B59" s="26" t="s">
        <v>35</v>
      </c>
      <c r="C59" s="26" t="s">
        <v>36</v>
      </c>
      <c r="D59" s="26" t="s">
        <v>37</v>
      </c>
    </row>
    <row r="60" spans="1:4">
      <c r="A60" s="26" t="s">
        <v>38</v>
      </c>
      <c r="B60" s="26" t="s">
        <v>38</v>
      </c>
      <c r="C60" s="26">
        <v>303</v>
      </c>
      <c r="D60" s="26" t="s">
        <v>39</v>
      </c>
    </row>
    <row r="62" spans="1:4">
      <c r="A62" s="26" t="s">
        <v>28</v>
      </c>
      <c r="B62" s="27">
        <v>44309</v>
      </c>
    </row>
    <row r="63" spans="1:4">
      <c r="A63" s="26" t="s">
        <v>29</v>
      </c>
    </row>
    <row r="64" spans="1:4">
      <c r="A64" s="26" t="s">
        <v>30</v>
      </c>
      <c r="B64" s="26" t="s">
        <v>31</v>
      </c>
    </row>
    <row r="65" spans="1:4">
      <c r="A65" s="26" t="s">
        <v>32</v>
      </c>
      <c r="B65" s="26" t="s">
        <v>101</v>
      </c>
    </row>
    <row r="67" spans="1:4">
      <c r="A67" s="26" t="s">
        <v>34</v>
      </c>
      <c r="B67" s="26" t="s">
        <v>35</v>
      </c>
      <c r="C67" s="26" t="s">
        <v>36</v>
      </c>
      <c r="D67" s="26" t="s">
        <v>37</v>
      </c>
    </row>
    <row r="68" spans="1:4">
      <c r="A68" s="26" t="s">
        <v>38</v>
      </c>
      <c r="B68" s="26" t="s">
        <v>38</v>
      </c>
      <c r="C68" s="26">
        <v>266</v>
      </c>
      <c r="D68" s="26" t="s">
        <v>39</v>
      </c>
    </row>
    <row r="70" spans="1:4">
      <c r="A70" s="26" t="s">
        <v>28</v>
      </c>
      <c r="B70" s="27">
        <v>44309</v>
      </c>
    </row>
    <row r="71" spans="1:4">
      <c r="A71" s="26" t="s">
        <v>29</v>
      </c>
    </row>
    <row r="72" spans="1:4">
      <c r="A72" s="26" t="s">
        <v>30</v>
      </c>
      <c r="B72" s="26" t="s">
        <v>31</v>
      </c>
    </row>
    <row r="73" spans="1:4">
      <c r="A73" s="26" t="s">
        <v>32</v>
      </c>
      <c r="B73" s="26" t="s">
        <v>102</v>
      </c>
    </row>
    <row r="75" spans="1:4">
      <c r="A75" s="26" t="s">
        <v>34</v>
      </c>
      <c r="B75" s="26" t="s">
        <v>35</v>
      </c>
      <c r="C75" s="26" t="s">
        <v>36</v>
      </c>
      <c r="D75" s="26" t="s">
        <v>37</v>
      </c>
    </row>
    <row r="76" spans="1:4">
      <c r="A76" s="26" t="s">
        <v>38</v>
      </c>
      <c r="B76" s="26" t="s">
        <v>38</v>
      </c>
      <c r="C76" s="26">
        <v>205</v>
      </c>
      <c r="D76" s="26" t="s">
        <v>39</v>
      </c>
    </row>
    <row r="78" spans="1:4">
      <c r="A78" s="26" t="s">
        <v>28</v>
      </c>
      <c r="B78" s="27">
        <v>44309</v>
      </c>
    </row>
    <row r="79" spans="1:4">
      <c r="A79" s="26" t="s">
        <v>29</v>
      </c>
    </row>
    <row r="80" spans="1:4">
      <c r="A80" s="26" t="s">
        <v>30</v>
      </c>
      <c r="B80" s="26" t="s">
        <v>31</v>
      </c>
    </row>
    <row r="81" spans="1:4">
      <c r="A81" s="26" t="s">
        <v>32</v>
      </c>
      <c r="B81" s="26" t="s">
        <v>103</v>
      </c>
    </row>
    <row r="83" spans="1:4">
      <c r="A83" s="26" t="s">
        <v>34</v>
      </c>
      <c r="B83" s="26" t="s">
        <v>35</v>
      </c>
      <c r="C83" s="26" t="s">
        <v>36</v>
      </c>
      <c r="D83" s="26" t="s">
        <v>37</v>
      </c>
    </row>
    <row r="84" spans="1:4">
      <c r="A84" s="26" t="s">
        <v>38</v>
      </c>
      <c r="B84" s="26" t="s">
        <v>38</v>
      </c>
      <c r="C84" s="26">
        <v>206</v>
      </c>
      <c r="D84" s="26" t="s">
        <v>39</v>
      </c>
    </row>
    <row r="86" spans="1:4">
      <c r="A86" s="26" t="s">
        <v>28</v>
      </c>
      <c r="B86" s="27">
        <v>44309</v>
      </c>
    </row>
    <row r="87" spans="1:4">
      <c r="A87" s="26" t="s">
        <v>29</v>
      </c>
    </row>
    <row r="88" spans="1:4">
      <c r="A88" s="26" t="s">
        <v>30</v>
      </c>
      <c r="B88" s="26" t="s">
        <v>31</v>
      </c>
    </row>
    <row r="89" spans="1:4">
      <c r="A89" s="26" t="s">
        <v>32</v>
      </c>
      <c r="B89" s="26" t="s">
        <v>104</v>
      </c>
    </row>
    <row r="91" spans="1:4">
      <c r="A91" s="26" t="s">
        <v>34</v>
      </c>
      <c r="B91" s="26" t="s">
        <v>35</v>
      </c>
      <c r="C91" s="26" t="s">
        <v>36</v>
      </c>
      <c r="D91" s="26" t="s">
        <v>37</v>
      </c>
    </row>
    <row r="92" spans="1:4">
      <c r="A92" s="26" t="s">
        <v>38</v>
      </c>
      <c r="B92" s="26" t="s">
        <v>38</v>
      </c>
      <c r="C92" s="26">
        <v>206</v>
      </c>
      <c r="D92" s="26" t="s">
        <v>39</v>
      </c>
    </row>
    <row r="94" spans="1:4">
      <c r="A94" s="26" t="s">
        <v>28</v>
      </c>
      <c r="B94" s="27">
        <v>44309</v>
      </c>
    </row>
    <row r="95" spans="1:4">
      <c r="A95" s="26" t="s">
        <v>29</v>
      </c>
    </row>
    <row r="96" spans="1:4">
      <c r="A96" s="26" t="s">
        <v>30</v>
      </c>
      <c r="B96" s="26" t="s">
        <v>31</v>
      </c>
    </row>
    <row r="97" spans="1:4">
      <c r="A97" s="26" t="s">
        <v>32</v>
      </c>
      <c r="B97" s="26" t="s">
        <v>105</v>
      </c>
    </row>
    <row r="99" spans="1:4">
      <c r="A99" s="26" t="s">
        <v>34</v>
      </c>
      <c r="B99" s="26" t="s">
        <v>35</v>
      </c>
      <c r="C99" s="26" t="s">
        <v>36</v>
      </c>
      <c r="D99" s="26" t="s">
        <v>37</v>
      </c>
    </row>
    <row r="100" spans="1:4">
      <c r="A100" s="26" t="s">
        <v>38</v>
      </c>
      <c r="B100" s="26" t="s">
        <v>38</v>
      </c>
      <c r="C100" s="26">
        <v>204</v>
      </c>
      <c r="D100" s="26" t="s">
        <v>39</v>
      </c>
    </row>
    <row r="102" spans="1:4">
      <c r="A102" s="26" t="s">
        <v>28</v>
      </c>
      <c r="B102" s="27">
        <v>44309</v>
      </c>
    </row>
    <row r="103" spans="1:4">
      <c r="A103" s="26" t="s">
        <v>29</v>
      </c>
    </row>
    <row r="104" spans="1:4">
      <c r="A104" s="26" t="s">
        <v>30</v>
      </c>
      <c r="B104" s="26" t="s">
        <v>31</v>
      </c>
    </row>
    <row r="105" spans="1:4">
      <c r="A105" s="26" t="s">
        <v>32</v>
      </c>
      <c r="B105" s="26" t="s">
        <v>106</v>
      </c>
    </row>
    <row r="107" spans="1:4">
      <c r="A107" s="26" t="s">
        <v>34</v>
      </c>
      <c r="B107" s="26" t="s">
        <v>35</v>
      </c>
      <c r="C107" s="26" t="s">
        <v>36</v>
      </c>
      <c r="D107" s="26" t="s">
        <v>37</v>
      </c>
    </row>
    <row r="108" spans="1:4">
      <c r="A108" s="26" t="s">
        <v>38</v>
      </c>
      <c r="B108" s="26" t="s">
        <v>38</v>
      </c>
      <c r="C108" s="26">
        <v>900</v>
      </c>
      <c r="D108" s="26" t="s">
        <v>39</v>
      </c>
    </row>
    <row r="110" spans="1:4">
      <c r="A110" s="26" t="s">
        <v>28</v>
      </c>
      <c r="B110" s="27">
        <v>44309</v>
      </c>
    </row>
    <row r="111" spans="1:4">
      <c r="A111" s="26" t="s">
        <v>29</v>
      </c>
    </row>
    <row r="112" spans="1:4">
      <c r="A112" s="26" t="s">
        <v>30</v>
      </c>
      <c r="B112" s="26" t="s">
        <v>31</v>
      </c>
    </row>
    <row r="113" spans="1:4">
      <c r="A113" s="26" t="s">
        <v>32</v>
      </c>
      <c r="B113" s="26" t="s">
        <v>107</v>
      </c>
    </row>
    <row r="115" spans="1:4">
      <c r="A115" s="26" t="s">
        <v>34</v>
      </c>
      <c r="B115" s="26" t="s">
        <v>35</v>
      </c>
      <c r="C115" s="26" t="s">
        <v>36</v>
      </c>
      <c r="D115" s="26" t="s">
        <v>37</v>
      </c>
    </row>
    <row r="116" spans="1:4">
      <c r="A116" s="26" t="s">
        <v>38</v>
      </c>
      <c r="B116" s="26" t="s">
        <v>38</v>
      </c>
      <c r="C116" s="26">
        <v>867</v>
      </c>
      <c r="D116" s="26" t="s">
        <v>39</v>
      </c>
    </row>
    <row r="118" spans="1:4">
      <c r="A118" s="26" t="s">
        <v>28</v>
      </c>
      <c r="B118" s="27">
        <v>44309</v>
      </c>
    </row>
    <row r="119" spans="1:4">
      <c r="A119" s="26" t="s">
        <v>29</v>
      </c>
    </row>
    <row r="120" spans="1:4">
      <c r="A120" s="26" t="s">
        <v>30</v>
      </c>
      <c r="B120" s="26" t="s">
        <v>31</v>
      </c>
    </row>
    <row r="121" spans="1:4">
      <c r="A121" s="26" t="s">
        <v>32</v>
      </c>
      <c r="B121" s="26" t="s">
        <v>108</v>
      </c>
    </row>
    <row r="123" spans="1:4">
      <c r="A123" s="26" t="s">
        <v>34</v>
      </c>
      <c r="B123" s="26" t="s">
        <v>35</v>
      </c>
      <c r="C123" s="26" t="s">
        <v>36</v>
      </c>
      <c r="D123" s="26" t="s">
        <v>37</v>
      </c>
    </row>
    <row r="124" spans="1:4">
      <c r="A124" s="26" t="s">
        <v>38</v>
      </c>
      <c r="B124" s="26" t="s">
        <v>38</v>
      </c>
      <c r="C124" s="26">
        <v>873</v>
      </c>
      <c r="D124" s="26" t="s">
        <v>39</v>
      </c>
    </row>
    <row r="126" spans="1:4">
      <c r="A126" s="26" t="s">
        <v>28</v>
      </c>
      <c r="B126" s="27">
        <v>44309</v>
      </c>
    </row>
    <row r="127" spans="1:4">
      <c r="A127" s="26" t="s">
        <v>29</v>
      </c>
    </row>
    <row r="128" spans="1:4">
      <c r="A128" s="26" t="s">
        <v>30</v>
      </c>
      <c r="B128" s="26" t="s">
        <v>31</v>
      </c>
    </row>
    <row r="129" spans="1:4">
      <c r="A129" s="26" t="s">
        <v>32</v>
      </c>
      <c r="B129" s="26" t="s">
        <v>109</v>
      </c>
    </row>
    <row r="131" spans="1:4">
      <c r="A131" s="26" t="s">
        <v>34</v>
      </c>
      <c r="B131" s="26" t="s">
        <v>35</v>
      </c>
      <c r="C131" s="26" t="s">
        <v>36</v>
      </c>
      <c r="D131" s="26" t="s">
        <v>37</v>
      </c>
    </row>
    <row r="132" spans="1:4">
      <c r="A132" s="26" t="s">
        <v>38</v>
      </c>
      <c r="B132" s="26" t="s">
        <v>38</v>
      </c>
      <c r="C132" s="26">
        <v>879</v>
      </c>
      <c r="D132" s="26" t="s">
        <v>39</v>
      </c>
    </row>
    <row r="134" spans="1:4">
      <c r="A134" s="26" t="s">
        <v>28</v>
      </c>
      <c r="B134" s="27">
        <v>44309</v>
      </c>
    </row>
    <row r="135" spans="1:4">
      <c r="A135" s="26" t="s">
        <v>29</v>
      </c>
    </row>
    <row r="136" spans="1:4">
      <c r="A136" s="26" t="s">
        <v>30</v>
      </c>
      <c r="B136" s="26" t="s">
        <v>31</v>
      </c>
    </row>
    <row r="137" spans="1:4">
      <c r="A137" s="26" t="s">
        <v>32</v>
      </c>
      <c r="B137" s="26" t="s">
        <v>110</v>
      </c>
    </row>
    <row r="139" spans="1:4">
      <c r="A139" s="26" t="s">
        <v>34</v>
      </c>
      <c r="B139" s="26" t="s">
        <v>35</v>
      </c>
      <c r="C139" s="26" t="s">
        <v>36</v>
      </c>
      <c r="D139" s="26" t="s">
        <v>37</v>
      </c>
    </row>
    <row r="140" spans="1:4">
      <c r="A140" s="26" t="s">
        <v>38</v>
      </c>
      <c r="B140" s="26" t="s">
        <v>38</v>
      </c>
      <c r="C140" s="26">
        <v>843</v>
      </c>
      <c r="D140" s="26" t="s">
        <v>39</v>
      </c>
    </row>
    <row r="142" spans="1:4">
      <c r="A142" s="26" t="s">
        <v>28</v>
      </c>
      <c r="B142" s="27">
        <v>44309</v>
      </c>
    </row>
    <row r="143" spans="1:4">
      <c r="A143" s="26" t="s">
        <v>29</v>
      </c>
    </row>
    <row r="144" spans="1:4">
      <c r="A144" s="26" t="s">
        <v>30</v>
      </c>
      <c r="B144" s="26" t="s">
        <v>31</v>
      </c>
    </row>
    <row r="145" spans="1:4">
      <c r="A145" s="26" t="s">
        <v>32</v>
      </c>
      <c r="B145" s="26" t="s">
        <v>111</v>
      </c>
    </row>
    <row r="147" spans="1:4">
      <c r="A147" s="26" t="s">
        <v>34</v>
      </c>
      <c r="B147" s="26" t="s">
        <v>35</v>
      </c>
      <c r="C147" s="26" t="s">
        <v>36</v>
      </c>
      <c r="D147" s="26" t="s">
        <v>37</v>
      </c>
    </row>
    <row r="148" spans="1:4">
      <c r="A148" s="26" t="s">
        <v>38</v>
      </c>
      <c r="B148" s="26" t="s">
        <v>38</v>
      </c>
      <c r="C148" s="26">
        <v>872</v>
      </c>
      <c r="D148" s="26" t="s">
        <v>39</v>
      </c>
    </row>
    <row r="150" spans="1:4">
      <c r="A150" s="26" t="s">
        <v>28</v>
      </c>
      <c r="B150" s="27">
        <v>44309</v>
      </c>
    </row>
    <row r="151" spans="1:4">
      <c r="A151" s="26" t="s">
        <v>29</v>
      </c>
    </row>
    <row r="152" spans="1:4">
      <c r="A152" s="26" t="s">
        <v>30</v>
      </c>
      <c r="B152" s="26" t="s">
        <v>31</v>
      </c>
    </row>
    <row r="153" spans="1:4">
      <c r="A153" s="26" t="s">
        <v>32</v>
      </c>
      <c r="B153" s="26" t="s">
        <v>112</v>
      </c>
    </row>
    <row r="155" spans="1:4">
      <c r="A155" s="26" t="s">
        <v>34</v>
      </c>
      <c r="B155" s="26" t="s">
        <v>35</v>
      </c>
      <c r="C155" s="26" t="s">
        <v>36</v>
      </c>
      <c r="D155" s="26" t="s">
        <v>37</v>
      </c>
    </row>
    <row r="156" spans="1:4">
      <c r="A156" s="26" t="s">
        <v>38</v>
      </c>
      <c r="B156" s="26" t="s">
        <v>38</v>
      </c>
      <c r="C156" s="26">
        <v>896</v>
      </c>
      <c r="D156" s="26" t="s">
        <v>39</v>
      </c>
    </row>
    <row r="158" spans="1:4">
      <c r="A158" s="26" t="s">
        <v>28</v>
      </c>
      <c r="B158" s="27">
        <v>44309</v>
      </c>
    </row>
    <row r="159" spans="1:4">
      <c r="A159" s="26" t="s">
        <v>29</v>
      </c>
    </row>
    <row r="160" spans="1:4">
      <c r="A160" s="26" t="s">
        <v>30</v>
      </c>
      <c r="B160" s="26" t="s">
        <v>31</v>
      </c>
    </row>
    <row r="161" spans="1:4">
      <c r="A161" s="26" t="s">
        <v>32</v>
      </c>
      <c r="B161" s="26" t="s">
        <v>113</v>
      </c>
    </row>
    <row r="163" spans="1:4">
      <c r="A163" s="26" t="s">
        <v>34</v>
      </c>
      <c r="B163" s="26" t="s">
        <v>35</v>
      </c>
      <c r="C163" s="26" t="s">
        <v>36</v>
      </c>
      <c r="D163" s="26" t="s">
        <v>37</v>
      </c>
    </row>
    <row r="164" spans="1:4">
      <c r="A164" s="26" t="s">
        <v>38</v>
      </c>
      <c r="B164" s="26" t="s">
        <v>38</v>
      </c>
      <c r="C164" s="26">
        <v>915</v>
      </c>
      <c r="D164" s="26" t="s">
        <v>39</v>
      </c>
    </row>
    <row r="166" spans="1:4">
      <c r="A166" s="26" t="s">
        <v>28</v>
      </c>
      <c r="B166" s="27">
        <v>44309</v>
      </c>
    </row>
    <row r="167" spans="1:4">
      <c r="A167" s="26" t="s">
        <v>29</v>
      </c>
    </row>
    <row r="168" spans="1:4">
      <c r="A168" s="26" t="s">
        <v>30</v>
      </c>
      <c r="B168" s="26" t="s">
        <v>31</v>
      </c>
    </row>
    <row r="169" spans="1:4">
      <c r="A169" s="26" t="s">
        <v>32</v>
      </c>
      <c r="B169" s="26" t="s">
        <v>114</v>
      </c>
    </row>
    <row r="171" spans="1:4">
      <c r="A171" s="26" t="s">
        <v>34</v>
      </c>
      <c r="B171" s="26" t="s">
        <v>35</v>
      </c>
      <c r="C171" s="26" t="s">
        <v>36</v>
      </c>
      <c r="D171" s="26" t="s">
        <v>37</v>
      </c>
    </row>
    <row r="172" spans="1:4">
      <c r="A172" s="26" t="s">
        <v>38</v>
      </c>
      <c r="B172" s="26" t="s">
        <v>38</v>
      </c>
      <c r="C172" s="26">
        <v>899</v>
      </c>
      <c r="D172" s="26" t="s">
        <v>39</v>
      </c>
    </row>
    <row r="174" spans="1:4">
      <c r="A174" s="26" t="s">
        <v>28</v>
      </c>
      <c r="B174" s="27">
        <v>44309</v>
      </c>
    </row>
    <row r="175" spans="1:4">
      <c r="A175" s="26" t="s">
        <v>29</v>
      </c>
    </row>
    <row r="176" spans="1:4">
      <c r="A176" s="26" t="s">
        <v>30</v>
      </c>
      <c r="B176" s="26" t="s">
        <v>31</v>
      </c>
    </row>
    <row r="177" spans="1:4">
      <c r="A177" s="26" t="s">
        <v>32</v>
      </c>
      <c r="B177" s="26" t="s">
        <v>115</v>
      </c>
    </row>
    <row r="179" spans="1:4">
      <c r="A179" s="26" t="s">
        <v>34</v>
      </c>
      <c r="B179" s="26" t="s">
        <v>35</v>
      </c>
      <c r="C179" s="26" t="s">
        <v>36</v>
      </c>
      <c r="D179" s="26" t="s">
        <v>37</v>
      </c>
    </row>
    <row r="180" spans="1:4">
      <c r="A180" s="26" t="s">
        <v>38</v>
      </c>
      <c r="B180" s="26" t="s">
        <v>38</v>
      </c>
      <c r="C180" s="26">
        <v>885</v>
      </c>
      <c r="D180" s="26" t="s">
        <v>39</v>
      </c>
    </row>
    <row r="182" spans="1:4">
      <c r="A182" s="26" t="s">
        <v>28</v>
      </c>
      <c r="B182" s="27">
        <v>44309</v>
      </c>
    </row>
    <row r="183" spans="1:4">
      <c r="A183" s="26" t="s">
        <v>29</v>
      </c>
    </row>
    <row r="184" spans="1:4">
      <c r="A184" s="26" t="s">
        <v>30</v>
      </c>
      <c r="B184" s="26" t="s">
        <v>31</v>
      </c>
    </row>
    <row r="185" spans="1:4">
      <c r="A185" s="26" t="s">
        <v>32</v>
      </c>
      <c r="B185" s="26" t="s">
        <v>116</v>
      </c>
    </row>
    <row r="187" spans="1:4">
      <c r="A187" s="26" t="s">
        <v>34</v>
      </c>
      <c r="B187" s="26" t="s">
        <v>35</v>
      </c>
      <c r="C187" s="26" t="s">
        <v>36</v>
      </c>
      <c r="D187" s="26" t="s">
        <v>37</v>
      </c>
    </row>
    <row r="188" spans="1:4">
      <c r="A188" s="26" t="s">
        <v>38</v>
      </c>
      <c r="B188" s="26" t="s">
        <v>38</v>
      </c>
      <c r="C188" s="26">
        <v>875</v>
      </c>
      <c r="D188" s="26" t="s">
        <v>39</v>
      </c>
    </row>
    <row r="190" spans="1:4">
      <c r="A190" s="26" t="s">
        <v>28</v>
      </c>
      <c r="B190" s="27">
        <v>44309</v>
      </c>
    </row>
    <row r="191" spans="1:4">
      <c r="A191" s="26" t="s">
        <v>29</v>
      </c>
    </row>
    <row r="192" spans="1:4">
      <c r="A192" s="26" t="s">
        <v>30</v>
      </c>
      <c r="B192" s="26" t="s">
        <v>31</v>
      </c>
    </row>
    <row r="193" spans="1:4">
      <c r="A193" s="26" t="s">
        <v>32</v>
      </c>
      <c r="B193" s="26" t="s">
        <v>117</v>
      </c>
    </row>
    <row r="195" spans="1:4">
      <c r="A195" s="26" t="s">
        <v>34</v>
      </c>
      <c r="B195" s="26" t="s">
        <v>35</v>
      </c>
      <c r="C195" s="26" t="s">
        <v>36</v>
      </c>
      <c r="D195" s="26" t="s">
        <v>37</v>
      </c>
    </row>
    <row r="196" spans="1:4">
      <c r="A196" s="26" t="s">
        <v>38</v>
      </c>
      <c r="B196" s="26" t="s">
        <v>38</v>
      </c>
      <c r="C196" s="26">
        <v>878</v>
      </c>
      <c r="D196" s="26" t="s">
        <v>39</v>
      </c>
    </row>
    <row r="198" spans="1:4">
      <c r="A198" s="26" t="s">
        <v>28</v>
      </c>
      <c r="B198" s="27">
        <v>44309</v>
      </c>
    </row>
    <row r="199" spans="1:4">
      <c r="A199" s="26" t="s">
        <v>29</v>
      </c>
    </row>
    <row r="200" spans="1:4">
      <c r="A200" s="26" t="s">
        <v>30</v>
      </c>
      <c r="B200" s="26" t="s">
        <v>31</v>
      </c>
    </row>
    <row r="201" spans="1:4">
      <c r="A201" s="26" t="s">
        <v>32</v>
      </c>
      <c r="B201" s="26" t="s">
        <v>118</v>
      </c>
    </row>
    <row r="203" spans="1:4">
      <c r="A203" s="26" t="s">
        <v>34</v>
      </c>
      <c r="B203" s="26" t="s">
        <v>35</v>
      </c>
      <c r="C203" s="26" t="s">
        <v>36</v>
      </c>
      <c r="D203" s="26" t="s">
        <v>37</v>
      </c>
    </row>
    <row r="204" spans="1:4">
      <c r="A204" s="26" t="s">
        <v>38</v>
      </c>
      <c r="B204" s="26" t="s">
        <v>38</v>
      </c>
      <c r="C204" s="26">
        <v>884</v>
      </c>
      <c r="D204" s="26" t="s">
        <v>39</v>
      </c>
    </row>
    <row r="206" spans="1:4">
      <c r="A206" s="26" t="s">
        <v>28</v>
      </c>
      <c r="B206" s="27">
        <v>44309</v>
      </c>
    </row>
    <row r="207" spans="1:4">
      <c r="A207" s="26" t="s">
        <v>29</v>
      </c>
    </row>
    <row r="208" spans="1:4">
      <c r="A208" s="26" t="s">
        <v>30</v>
      </c>
      <c r="B208" s="26" t="s">
        <v>31</v>
      </c>
    </row>
    <row r="209" spans="1:4">
      <c r="A209" s="26" t="s">
        <v>32</v>
      </c>
      <c r="B209" s="26" t="s">
        <v>119</v>
      </c>
    </row>
    <row r="211" spans="1:4">
      <c r="A211" s="26" t="s">
        <v>34</v>
      </c>
      <c r="B211" s="26" t="s">
        <v>35</v>
      </c>
      <c r="C211" s="26" t="s">
        <v>36</v>
      </c>
      <c r="D211" s="26" t="s">
        <v>37</v>
      </c>
    </row>
    <row r="212" spans="1:4">
      <c r="A212" s="26" t="s">
        <v>38</v>
      </c>
      <c r="B212" s="26" t="s">
        <v>38</v>
      </c>
      <c r="C212" s="26">
        <v>885</v>
      </c>
      <c r="D212" s="26" t="s">
        <v>39</v>
      </c>
    </row>
    <row r="214" spans="1:4">
      <c r="A214" s="26" t="s">
        <v>28</v>
      </c>
      <c r="B214" s="27">
        <v>44309</v>
      </c>
    </row>
    <row r="215" spans="1:4">
      <c r="A215" s="26" t="s">
        <v>29</v>
      </c>
    </row>
    <row r="216" spans="1:4">
      <c r="A216" s="26" t="s">
        <v>30</v>
      </c>
      <c r="B216" s="26" t="s">
        <v>31</v>
      </c>
    </row>
    <row r="217" spans="1:4">
      <c r="A217" s="26" t="s">
        <v>32</v>
      </c>
      <c r="B217" s="26" t="s">
        <v>120</v>
      </c>
    </row>
    <row r="219" spans="1:4">
      <c r="A219" s="26" t="s">
        <v>34</v>
      </c>
      <c r="B219" s="26" t="s">
        <v>35</v>
      </c>
      <c r="C219" s="26" t="s">
        <v>36</v>
      </c>
      <c r="D219" s="26" t="s">
        <v>37</v>
      </c>
    </row>
    <row r="220" spans="1:4">
      <c r="A220" s="26" t="s">
        <v>38</v>
      </c>
      <c r="B220" s="26" t="s">
        <v>38</v>
      </c>
      <c r="C220" s="26">
        <v>879</v>
      </c>
      <c r="D220" s="26" t="s">
        <v>39</v>
      </c>
    </row>
    <row r="222" spans="1:4">
      <c r="A222" s="26" t="s">
        <v>28</v>
      </c>
      <c r="B222" s="27">
        <v>44309</v>
      </c>
    </row>
    <row r="223" spans="1:4">
      <c r="A223" s="26" t="s">
        <v>29</v>
      </c>
    </row>
    <row r="224" spans="1:4">
      <c r="A224" s="26" t="s">
        <v>30</v>
      </c>
      <c r="B224" s="26" t="s">
        <v>31</v>
      </c>
    </row>
    <row r="225" spans="1:4">
      <c r="A225" s="26" t="s">
        <v>32</v>
      </c>
      <c r="B225" s="26" t="s">
        <v>121</v>
      </c>
    </row>
    <row r="227" spans="1:4">
      <c r="A227" s="26" t="s">
        <v>34</v>
      </c>
      <c r="B227" s="26" t="s">
        <v>35</v>
      </c>
      <c r="C227" s="26" t="s">
        <v>36</v>
      </c>
      <c r="D227" s="26" t="s">
        <v>37</v>
      </c>
    </row>
    <row r="228" spans="1:4">
      <c r="A228" s="26" t="s">
        <v>38</v>
      </c>
      <c r="B228" s="26" t="s">
        <v>38</v>
      </c>
      <c r="C228" s="26">
        <v>833</v>
      </c>
      <c r="D228" s="26" t="s">
        <v>39</v>
      </c>
    </row>
    <row r="230" spans="1:4">
      <c r="A230" s="26" t="s">
        <v>28</v>
      </c>
      <c r="B230" s="27">
        <v>44309</v>
      </c>
    </row>
    <row r="231" spans="1:4">
      <c r="A231" s="26" t="s">
        <v>29</v>
      </c>
    </row>
    <row r="232" spans="1:4">
      <c r="A232" s="26" t="s">
        <v>30</v>
      </c>
      <c r="B232" s="26" t="s">
        <v>31</v>
      </c>
    </row>
    <row r="233" spans="1:4">
      <c r="A233" s="26" t="s">
        <v>32</v>
      </c>
      <c r="B233" s="26" t="s">
        <v>122</v>
      </c>
    </row>
    <row r="235" spans="1:4">
      <c r="A235" s="26" t="s">
        <v>34</v>
      </c>
      <c r="B235" s="26" t="s">
        <v>35</v>
      </c>
      <c r="C235" s="26" t="s">
        <v>36</v>
      </c>
      <c r="D235" s="26" t="s">
        <v>37</v>
      </c>
    </row>
    <row r="236" spans="1:4">
      <c r="A236" s="26" t="s">
        <v>38</v>
      </c>
      <c r="B236" s="26" t="s">
        <v>38</v>
      </c>
      <c r="C236" s="26">
        <v>841</v>
      </c>
      <c r="D236" s="26" t="s">
        <v>39</v>
      </c>
    </row>
    <row r="238" spans="1:4">
      <c r="A238" s="26" t="s">
        <v>28</v>
      </c>
      <c r="B238" s="27">
        <v>44309</v>
      </c>
    </row>
    <row r="239" spans="1:4">
      <c r="A239" s="26" t="s">
        <v>29</v>
      </c>
    </row>
    <row r="240" spans="1:4">
      <c r="A240" s="26" t="s">
        <v>30</v>
      </c>
      <c r="B240" s="26" t="s">
        <v>31</v>
      </c>
    </row>
    <row r="241" spans="1:4">
      <c r="A241" s="26" t="s">
        <v>32</v>
      </c>
      <c r="B241" s="26" t="s">
        <v>123</v>
      </c>
    </row>
    <row r="243" spans="1:4">
      <c r="A243" s="26" t="s">
        <v>34</v>
      </c>
      <c r="B243" s="26" t="s">
        <v>35</v>
      </c>
      <c r="C243" s="26" t="s">
        <v>36</v>
      </c>
      <c r="D243" s="26" t="s">
        <v>37</v>
      </c>
    </row>
    <row r="244" spans="1:4">
      <c r="A244" s="26" t="s">
        <v>38</v>
      </c>
      <c r="B244" s="26" t="s">
        <v>38</v>
      </c>
      <c r="C244" s="26">
        <v>886</v>
      </c>
      <c r="D244" s="26" t="s">
        <v>39</v>
      </c>
    </row>
    <row r="246" spans="1:4">
      <c r="A246" s="26" t="s">
        <v>28</v>
      </c>
      <c r="B246" s="27">
        <v>44309</v>
      </c>
    </row>
    <row r="247" spans="1:4">
      <c r="A247" s="26" t="s">
        <v>29</v>
      </c>
    </row>
    <row r="248" spans="1:4">
      <c r="A248" s="26" t="s">
        <v>30</v>
      </c>
      <c r="B248" s="26" t="s">
        <v>31</v>
      </c>
    </row>
    <row r="249" spans="1:4">
      <c r="A249" s="26" t="s">
        <v>32</v>
      </c>
      <c r="B249" s="26" t="s">
        <v>124</v>
      </c>
    </row>
    <row r="251" spans="1:4">
      <c r="A251" s="26" t="s">
        <v>34</v>
      </c>
      <c r="B251" s="26" t="s">
        <v>35</v>
      </c>
      <c r="C251" s="26" t="s">
        <v>36</v>
      </c>
      <c r="D251" s="26" t="s">
        <v>37</v>
      </c>
    </row>
    <row r="252" spans="1:4">
      <c r="A252" s="26" t="s">
        <v>38</v>
      </c>
      <c r="B252" s="26" t="s">
        <v>38</v>
      </c>
      <c r="C252" s="26">
        <v>895</v>
      </c>
      <c r="D252" s="26" t="s">
        <v>39</v>
      </c>
    </row>
    <row r="254" spans="1:4">
      <c r="A254" s="26" t="s">
        <v>28</v>
      </c>
      <c r="B254" s="27">
        <v>44309</v>
      </c>
    </row>
    <row r="255" spans="1:4">
      <c r="A255" s="26" t="s">
        <v>29</v>
      </c>
    </row>
    <row r="256" spans="1:4">
      <c r="A256" s="26" t="s">
        <v>30</v>
      </c>
      <c r="B256" s="26" t="s">
        <v>31</v>
      </c>
    </row>
    <row r="257" spans="1:4">
      <c r="A257" s="26" t="s">
        <v>32</v>
      </c>
      <c r="B257" s="26" t="s">
        <v>125</v>
      </c>
    </row>
    <row r="259" spans="1:4">
      <c r="A259" s="26" t="s">
        <v>34</v>
      </c>
      <c r="B259" s="26" t="s">
        <v>35</v>
      </c>
      <c r="C259" s="26" t="s">
        <v>36</v>
      </c>
      <c r="D259" s="26" t="s">
        <v>37</v>
      </c>
    </row>
    <row r="260" spans="1:4">
      <c r="A260" s="26" t="s">
        <v>38</v>
      </c>
      <c r="B260" s="26" t="s">
        <v>38</v>
      </c>
      <c r="C260" s="26">
        <v>870</v>
      </c>
      <c r="D260" s="26" t="s">
        <v>39</v>
      </c>
    </row>
    <row r="262" spans="1:4">
      <c r="A262" s="26" t="s">
        <v>28</v>
      </c>
      <c r="B262" s="27">
        <v>44309</v>
      </c>
    </row>
    <row r="263" spans="1:4">
      <c r="A263" s="26" t="s">
        <v>29</v>
      </c>
    </row>
    <row r="264" spans="1:4">
      <c r="A264" s="26" t="s">
        <v>30</v>
      </c>
      <c r="B264" s="26" t="s">
        <v>31</v>
      </c>
    </row>
    <row r="265" spans="1:4">
      <c r="A265" s="26" t="s">
        <v>32</v>
      </c>
      <c r="B265" s="26" t="s">
        <v>126</v>
      </c>
    </row>
    <row r="267" spans="1:4">
      <c r="A267" s="26" t="s">
        <v>34</v>
      </c>
      <c r="B267" s="26" t="s">
        <v>35</v>
      </c>
      <c r="C267" s="26" t="s">
        <v>36</v>
      </c>
      <c r="D267" s="26" t="s">
        <v>37</v>
      </c>
    </row>
    <row r="268" spans="1:4">
      <c r="A268" s="26" t="s">
        <v>38</v>
      </c>
      <c r="B268" s="26" t="s">
        <v>38</v>
      </c>
      <c r="C268" s="26">
        <v>865</v>
      </c>
      <c r="D268" s="26" t="s">
        <v>39</v>
      </c>
    </row>
    <row r="270" spans="1:4">
      <c r="A270" s="26" t="s">
        <v>28</v>
      </c>
      <c r="B270" s="27">
        <v>44309</v>
      </c>
    </row>
    <row r="271" spans="1:4">
      <c r="A271" s="26" t="s">
        <v>29</v>
      </c>
    </row>
    <row r="272" spans="1:4">
      <c r="A272" s="26" t="s">
        <v>30</v>
      </c>
      <c r="B272" s="26" t="s">
        <v>31</v>
      </c>
    </row>
    <row r="273" spans="1:4">
      <c r="A273" s="26" t="s">
        <v>32</v>
      </c>
      <c r="B273" s="26" t="s">
        <v>127</v>
      </c>
    </row>
    <row r="275" spans="1:4">
      <c r="A275" s="26" t="s">
        <v>34</v>
      </c>
      <c r="B275" s="26" t="s">
        <v>35</v>
      </c>
      <c r="C275" s="26" t="s">
        <v>36</v>
      </c>
      <c r="D275" s="26" t="s">
        <v>37</v>
      </c>
    </row>
    <row r="276" spans="1:4">
      <c r="A276" s="26" t="s">
        <v>38</v>
      </c>
      <c r="B276" s="26" t="s">
        <v>38</v>
      </c>
      <c r="C276" s="26">
        <v>874</v>
      </c>
      <c r="D276" s="26" t="s">
        <v>39</v>
      </c>
    </row>
    <row r="278" spans="1:4">
      <c r="A278" s="26" t="s">
        <v>28</v>
      </c>
      <c r="B278" s="27">
        <v>44309</v>
      </c>
    </row>
    <row r="279" spans="1:4">
      <c r="A279" s="26" t="s">
        <v>29</v>
      </c>
    </row>
    <row r="280" spans="1:4">
      <c r="A280" s="26" t="s">
        <v>30</v>
      </c>
      <c r="B280" s="26" t="s">
        <v>31</v>
      </c>
    </row>
    <row r="281" spans="1:4">
      <c r="A281" s="26" t="s">
        <v>32</v>
      </c>
      <c r="B281" s="26" t="s">
        <v>128</v>
      </c>
    </row>
    <row r="283" spans="1:4">
      <c r="A283" s="26" t="s">
        <v>34</v>
      </c>
      <c r="B283" s="26" t="s">
        <v>35</v>
      </c>
      <c r="C283" s="26" t="s">
        <v>36</v>
      </c>
      <c r="D283" s="26" t="s">
        <v>37</v>
      </c>
    </row>
    <row r="284" spans="1:4">
      <c r="A284" s="26" t="s">
        <v>38</v>
      </c>
      <c r="B284" s="26" t="s">
        <v>38</v>
      </c>
      <c r="C284" s="26">
        <v>882</v>
      </c>
      <c r="D284" s="26" t="s">
        <v>39</v>
      </c>
    </row>
    <row r="286" spans="1:4">
      <c r="A286" s="26" t="s">
        <v>28</v>
      </c>
      <c r="B286" s="27">
        <v>44309</v>
      </c>
    </row>
    <row r="287" spans="1:4">
      <c r="A287" s="26" t="s">
        <v>29</v>
      </c>
    </row>
    <row r="288" spans="1:4">
      <c r="A288" s="26" t="s">
        <v>30</v>
      </c>
      <c r="B288" s="26" t="s">
        <v>31</v>
      </c>
    </row>
    <row r="289" spans="1:4">
      <c r="A289" s="26" t="s">
        <v>32</v>
      </c>
      <c r="B289" s="26" t="s">
        <v>129</v>
      </c>
    </row>
    <row r="291" spans="1:4">
      <c r="A291" s="26" t="s">
        <v>34</v>
      </c>
      <c r="B291" s="26" t="s">
        <v>35</v>
      </c>
      <c r="C291" s="26" t="s">
        <v>36</v>
      </c>
      <c r="D291" s="26" t="s">
        <v>37</v>
      </c>
    </row>
    <row r="292" spans="1:4">
      <c r="A292" s="26" t="s">
        <v>38</v>
      </c>
      <c r="B292" s="26" t="s">
        <v>38</v>
      </c>
      <c r="C292" s="26">
        <v>911</v>
      </c>
      <c r="D292" s="26" t="s">
        <v>39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10F82-3666-A04A-95AD-9C5397E71C2A}">
  <dimension ref="A1:AO44"/>
  <sheetViews>
    <sheetView workbookViewId="0">
      <selection activeCell="AD7" sqref="AD7"/>
    </sheetView>
  </sheetViews>
  <sheetFormatPr baseColWidth="10" defaultRowHeight="16"/>
  <cols>
    <col min="3" max="3" width="12.33203125" customWidth="1"/>
  </cols>
  <sheetData>
    <row r="1" spans="1:41">
      <c r="A1" t="s">
        <v>0</v>
      </c>
      <c r="AL1" s="1" t="s">
        <v>135</v>
      </c>
      <c r="AM1" s="1" t="s">
        <v>136</v>
      </c>
      <c r="AN1" s="1" t="s">
        <v>137</v>
      </c>
      <c r="AO1" s="1" t="s">
        <v>11</v>
      </c>
    </row>
    <row r="2" spans="1:41">
      <c r="A2" s="2">
        <v>44284</v>
      </c>
      <c r="B2" s="3" t="s">
        <v>1</v>
      </c>
      <c r="C2" s="4"/>
      <c r="D2" s="2">
        <v>44284</v>
      </c>
      <c r="E2" s="3" t="s">
        <v>1</v>
      </c>
      <c r="F2" s="4"/>
      <c r="G2" s="2">
        <v>44287</v>
      </c>
      <c r="H2" s="3" t="s">
        <v>2</v>
      </c>
      <c r="I2" s="4"/>
      <c r="J2" s="2">
        <v>44293</v>
      </c>
      <c r="K2" s="3" t="s">
        <v>3</v>
      </c>
      <c r="L2" s="4"/>
      <c r="M2" s="2">
        <v>44295</v>
      </c>
      <c r="N2" s="3" t="s">
        <v>4</v>
      </c>
      <c r="O2" s="4"/>
      <c r="P2" s="2">
        <v>44298</v>
      </c>
      <c r="Q2" s="3" t="s">
        <v>5</v>
      </c>
      <c r="R2" s="4"/>
      <c r="S2" s="2">
        <v>44299</v>
      </c>
      <c r="T2" s="3" t="s">
        <v>6</v>
      </c>
      <c r="U2" s="4"/>
      <c r="V2" s="2">
        <v>44300</v>
      </c>
      <c r="W2" s="3" t="s">
        <v>7</v>
      </c>
      <c r="X2" s="4"/>
      <c r="Y2" s="2">
        <v>44302</v>
      </c>
      <c r="Z2" s="3" t="s">
        <v>4</v>
      </c>
      <c r="AA2" s="4"/>
      <c r="AB2" s="2">
        <v>44305</v>
      </c>
      <c r="AC2" s="3" t="s">
        <v>130</v>
      </c>
      <c r="AD2" s="4"/>
      <c r="AE2" s="2">
        <v>44306</v>
      </c>
      <c r="AF2" s="3" t="s">
        <v>131</v>
      </c>
      <c r="AG2" s="4"/>
      <c r="AH2" s="2">
        <v>44307</v>
      </c>
      <c r="AI2" s="3" t="s">
        <v>131</v>
      </c>
      <c r="AJ2" s="4"/>
      <c r="AL2" s="50">
        <f>A2</f>
        <v>44284</v>
      </c>
      <c r="AN2" s="17">
        <f>B4</f>
        <v>883.12236197509367</v>
      </c>
      <c r="AO2" s="51">
        <f>C5</f>
        <v>6.3580792124012693E-3</v>
      </c>
    </row>
    <row r="3" spans="1:41">
      <c r="A3" s="5" t="s">
        <v>8</v>
      </c>
      <c r="B3" s="6" t="s">
        <v>9</v>
      </c>
      <c r="C3" s="7" t="s">
        <v>10</v>
      </c>
      <c r="D3" s="5" t="s">
        <v>8</v>
      </c>
      <c r="E3" s="6" t="s">
        <v>9</v>
      </c>
      <c r="F3" s="7" t="s">
        <v>10</v>
      </c>
      <c r="G3" s="5" t="s">
        <v>8</v>
      </c>
      <c r="H3" s="6" t="s">
        <v>9</v>
      </c>
      <c r="I3" s="7" t="s">
        <v>10</v>
      </c>
      <c r="J3" s="5" t="s">
        <v>8</v>
      </c>
      <c r="K3" s="6" t="s">
        <v>9</v>
      </c>
      <c r="L3" s="7" t="s">
        <v>10</v>
      </c>
      <c r="M3" s="5" t="s">
        <v>8</v>
      </c>
      <c r="N3" s="6" t="s">
        <v>9</v>
      </c>
      <c r="O3" s="7" t="s">
        <v>10</v>
      </c>
      <c r="P3" s="5" t="s">
        <v>8</v>
      </c>
      <c r="Q3" s="6" t="s">
        <v>9</v>
      </c>
      <c r="R3" s="7" t="s">
        <v>10</v>
      </c>
      <c r="S3" s="5" t="s">
        <v>8</v>
      </c>
      <c r="T3" s="6" t="s">
        <v>9</v>
      </c>
      <c r="U3" s="7" t="s">
        <v>10</v>
      </c>
      <c r="V3" s="5" t="s">
        <v>8</v>
      </c>
      <c r="W3" s="6" t="s">
        <v>9</v>
      </c>
      <c r="X3" s="7" t="s">
        <v>10</v>
      </c>
      <c r="Y3" s="5" t="s">
        <v>8</v>
      </c>
      <c r="Z3" s="6" t="s">
        <v>9</v>
      </c>
      <c r="AA3" s="7" t="s">
        <v>10</v>
      </c>
      <c r="AB3" s="5" t="s">
        <v>8</v>
      </c>
      <c r="AC3" s="6" t="s">
        <v>9</v>
      </c>
      <c r="AD3" s="7" t="s">
        <v>10</v>
      </c>
      <c r="AE3" s="5" t="s">
        <v>8</v>
      </c>
      <c r="AF3" s="6" t="s">
        <v>9</v>
      </c>
      <c r="AG3" s="7" t="s">
        <v>10</v>
      </c>
      <c r="AH3" s="5" t="s">
        <v>8</v>
      </c>
      <c r="AI3" s="6" t="s">
        <v>9</v>
      </c>
      <c r="AJ3" s="7" t="s">
        <v>10</v>
      </c>
      <c r="AL3" s="50">
        <f>D2</f>
        <v>44284</v>
      </c>
      <c r="AN3" s="17">
        <f>E4</f>
        <v>9212.0251925041994</v>
      </c>
      <c r="AO3" s="51">
        <f>F5</f>
        <v>3.640154852053331E-2</v>
      </c>
    </row>
    <row r="4" spans="1:41">
      <c r="A4" s="14">
        <v>888.82824765556404</v>
      </c>
      <c r="B4" s="15">
        <v>883.12236197509367</v>
      </c>
      <c r="C4" s="20">
        <v>5.6149619316805524</v>
      </c>
      <c r="D4" s="14">
        <v>8974.9096740710302</v>
      </c>
      <c r="E4" s="15">
        <v>9212.0251925041994</v>
      </c>
      <c r="F4" s="10">
        <v>335.33198201731682</v>
      </c>
      <c r="G4" s="14">
        <v>915.01235190084901</v>
      </c>
      <c r="H4" s="15">
        <v>892.94764489604052</v>
      </c>
      <c r="I4" s="10">
        <v>31.204207895988809</v>
      </c>
      <c r="J4" s="14">
        <v>895.491291462714</v>
      </c>
      <c r="K4" s="15">
        <v>901.72128980065145</v>
      </c>
      <c r="L4" s="10">
        <v>8.8105481430730563</v>
      </c>
      <c r="M4" s="8">
        <v>930</v>
      </c>
      <c r="N4" s="9"/>
      <c r="O4" s="10"/>
      <c r="P4" s="8">
        <v>905</v>
      </c>
      <c r="Q4" s="15">
        <v>920.5</v>
      </c>
      <c r="R4" s="10">
        <v>21.920310216782973</v>
      </c>
      <c r="S4" s="8">
        <v>912</v>
      </c>
      <c r="T4" s="9">
        <v>910</v>
      </c>
      <c r="U4" s="10">
        <v>2.8284271247461903</v>
      </c>
      <c r="V4" s="8">
        <v>880</v>
      </c>
      <c r="W4" s="9">
        <v>878</v>
      </c>
      <c r="X4" s="10">
        <v>2.8284271247461903</v>
      </c>
      <c r="Y4" s="8">
        <f>Saturation!$C$12</f>
        <v>1000</v>
      </c>
      <c r="Z4" s="9"/>
      <c r="AA4" s="10"/>
      <c r="AB4" s="36">
        <f>'8 &amp;6 mLh'!C12</f>
        <v>1040</v>
      </c>
      <c r="AC4" s="9"/>
      <c r="AD4" s="10"/>
      <c r="AE4" s="8">
        <f>'4 mLh'!C76</f>
        <v>901</v>
      </c>
      <c r="AF4" s="44">
        <f>AVERAGE(AE4:AE5)</f>
        <v>907.5</v>
      </c>
      <c r="AG4" s="43">
        <f>STDEV(AE4:AE5)</f>
        <v>9.1923881554251174</v>
      </c>
      <c r="AH4" s="36">
        <f>'2 &amp; 1 mLh'!C12</f>
        <v>889</v>
      </c>
      <c r="AI4" s="49"/>
      <c r="AJ4" s="43"/>
      <c r="AL4" s="50">
        <f>J2</f>
        <v>44293</v>
      </c>
      <c r="AN4" s="17">
        <f>K4</f>
        <v>901.72128980065145</v>
      </c>
      <c r="AO4" s="51">
        <f>L5</f>
        <v>9.7708108289434464E-3</v>
      </c>
    </row>
    <row r="5" spans="1:41">
      <c r="A5" s="14">
        <v>877.60297038319004</v>
      </c>
      <c r="B5" s="24" t="s">
        <v>11</v>
      </c>
      <c r="C5" s="21">
        <v>6.3580792124012693E-3</v>
      </c>
      <c r="D5" s="14">
        <v>9449.1407109373704</v>
      </c>
      <c r="E5" s="24" t="s">
        <v>11</v>
      </c>
      <c r="F5" s="52">
        <v>3.640154852053331E-2</v>
      </c>
      <c r="G5" s="16">
        <v>870.88293789123202</v>
      </c>
      <c r="H5" s="23" t="s">
        <v>11</v>
      </c>
      <c r="I5" s="53">
        <v>3.4945170721203581E-2</v>
      </c>
      <c r="J5" s="16">
        <v>907.95128813858901</v>
      </c>
      <c r="K5" s="23" t="s">
        <v>11</v>
      </c>
      <c r="L5" s="22">
        <v>9.7708108289434464E-3</v>
      </c>
      <c r="M5" s="11"/>
      <c r="N5" s="23" t="s">
        <v>11</v>
      </c>
      <c r="O5" s="12"/>
      <c r="P5" s="11">
        <v>936</v>
      </c>
      <c r="Q5" s="23" t="s">
        <v>11</v>
      </c>
      <c r="R5" s="53">
        <v>2.3813482038873408E-2</v>
      </c>
      <c r="S5" s="11">
        <v>908</v>
      </c>
      <c r="T5" s="23" t="s">
        <v>11</v>
      </c>
      <c r="U5" s="22">
        <v>3.1081616755452642E-3</v>
      </c>
      <c r="V5" s="11">
        <v>876</v>
      </c>
      <c r="W5" s="23" t="s">
        <v>11</v>
      </c>
      <c r="X5" s="22">
        <v>3.221443194471743E-3</v>
      </c>
      <c r="Y5" s="11"/>
      <c r="Z5" s="23" t="s">
        <v>11</v>
      </c>
      <c r="AA5" s="22"/>
      <c r="AB5" s="11"/>
      <c r="AC5" s="23" t="s">
        <v>11</v>
      </c>
      <c r="AD5" s="22"/>
      <c r="AE5" s="11">
        <f>'4 mLh'!C84</f>
        <v>914</v>
      </c>
      <c r="AF5" s="23" t="s">
        <v>11</v>
      </c>
      <c r="AG5" s="22">
        <f>AG4/AF4</f>
        <v>1.0129353339311423E-2</v>
      </c>
      <c r="AH5" s="11"/>
      <c r="AI5" s="23" t="s">
        <v>11</v>
      </c>
      <c r="AJ5" s="22"/>
      <c r="AL5" s="50">
        <f>M2</f>
        <v>44295</v>
      </c>
      <c r="AN5">
        <f>M4</f>
        <v>930</v>
      </c>
    </row>
    <row r="6" spans="1:41">
      <c r="A6" s="14">
        <v>882.93586788652703</v>
      </c>
      <c r="B6" s="9"/>
      <c r="C6" s="10"/>
      <c r="D6" s="8"/>
      <c r="E6" s="9"/>
      <c r="F6" s="10"/>
      <c r="AL6" s="50">
        <f>P2</f>
        <v>44298</v>
      </c>
      <c r="AN6" s="17">
        <f>Q4</f>
        <v>920.5</v>
      </c>
      <c r="AO6" s="51">
        <f>R5</f>
        <v>2.3813482038873408E-2</v>
      </c>
    </row>
    <row r="7" spans="1:41">
      <c r="A7" s="11" t="s">
        <v>12</v>
      </c>
      <c r="B7" s="13"/>
      <c r="C7" s="12"/>
      <c r="D7" s="11" t="s">
        <v>13</v>
      </c>
      <c r="E7" s="13"/>
      <c r="F7" s="12"/>
      <c r="AD7" s="58">
        <f>AVERAGE(AB4,AF4,AH4)/1000</f>
        <v>0.94550000000000001</v>
      </c>
      <c r="AL7" s="50">
        <f>S2</f>
        <v>44299</v>
      </c>
      <c r="AN7">
        <f>T4</f>
        <v>910</v>
      </c>
      <c r="AO7" s="51">
        <f>U5</f>
        <v>3.1081616755452642E-3</v>
      </c>
    </row>
    <row r="8" spans="1:41">
      <c r="AL8" s="50">
        <f>V2</f>
        <v>44300</v>
      </c>
      <c r="AN8">
        <f>W4</f>
        <v>878</v>
      </c>
      <c r="AO8" s="51">
        <f>X5</f>
        <v>3.221443194471743E-3</v>
      </c>
    </row>
    <row r="9" spans="1:41">
      <c r="AL9" s="50">
        <f>Y2</f>
        <v>44302</v>
      </c>
      <c r="AN9">
        <f>Y4</f>
        <v>1000</v>
      </c>
    </row>
    <row r="10" spans="1:41">
      <c r="A10" s="25" t="s">
        <v>14</v>
      </c>
      <c r="B10" s="1"/>
      <c r="C10" s="1"/>
      <c r="D10" s="1"/>
      <c r="E10" s="1"/>
      <c r="F10" s="1"/>
      <c r="G10" s="1"/>
      <c r="H10" s="1"/>
      <c r="I10" s="1"/>
      <c r="J10" s="1"/>
      <c r="AL10" s="50">
        <f>AE2</f>
        <v>44306</v>
      </c>
      <c r="AN10" s="17">
        <f>AF4</f>
        <v>907.5</v>
      </c>
      <c r="AO10" s="51">
        <f>AG5</f>
        <v>1.0129353339311423E-2</v>
      </c>
    </row>
    <row r="11" spans="1:41">
      <c r="A11" s="1" t="s">
        <v>15</v>
      </c>
      <c r="B11" s="1" t="s">
        <v>16</v>
      </c>
      <c r="C11" s="1" t="s">
        <v>17</v>
      </c>
      <c r="D11" s="1" t="s">
        <v>18</v>
      </c>
      <c r="E11" s="1" t="s">
        <v>10</v>
      </c>
      <c r="F11" s="1" t="s">
        <v>17</v>
      </c>
      <c r="G11" s="1"/>
      <c r="H11" s="1" t="s">
        <v>19</v>
      </c>
      <c r="I11" s="1" t="s">
        <v>20</v>
      </c>
      <c r="J11" s="1"/>
      <c r="AL11" s="50">
        <f>AH2</f>
        <v>44307</v>
      </c>
      <c r="AN11">
        <f>AH4</f>
        <v>889</v>
      </c>
    </row>
    <row r="12" spans="1:41">
      <c r="A12">
        <v>1</v>
      </c>
      <c r="B12" s="18">
        <v>0.25282812871758664</v>
      </c>
      <c r="C12">
        <v>1470</v>
      </c>
      <c r="D12" s="19">
        <v>0.4473589210293023</v>
      </c>
      <c r="E12" s="18">
        <v>5.8355131115236727E-3</v>
      </c>
      <c r="F12" s="17">
        <v>104.56666666666666</v>
      </c>
      <c r="H12" s="17">
        <v>12.19241765427892</v>
      </c>
      <c r="I12">
        <v>4.5111945320832003E-7</v>
      </c>
    </row>
    <row r="13" spans="1:41">
      <c r="A13">
        <v>2</v>
      </c>
      <c r="B13" s="18">
        <v>0.40321438433638401</v>
      </c>
      <c r="C13">
        <v>420</v>
      </c>
      <c r="D13" s="19">
        <v>0.88634943057146609</v>
      </c>
      <c r="E13" s="18">
        <v>6.2032776718410265E-3</v>
      </c>
      <c r="F13" s="17">
        <v>118.48333333333333</v>
      </c>
      <c r="H13" s="17">
        <v>24.38483530855784</v>
      </c>
      <c r="I13">
        <v>9.0223890641664006E-7</v>
      </c>
    </row>
    <row r="14" spans="1:41">
      <c r="A14">
        <v>4</v>
      </c>
      <c r="B14" s="18">
        <v>0.46585802720811298</v>
      </c>
      <c r="C14">
        <v>90</v>
      </c>
      <c r="D14" s="19">
        <v>1.7439207785372532</v>
      </c>
      <c r="E14" s="18">
        <v>1.1237776494949784E-2</v>
      </c>
      <c r="F14" s="17">
        <v>111.16666666666667</v>
      </c>
      <c r="H14" s="17">
        <v>48.769670617115679</v>
      </c>
      <c r="I14">
        <v>1.8044778128332801E-6</v>
      </c>
    </row>
    <row r="15" spans="1:41">
      <c r="A15">
        <v>6</v>
      </c>
      <c r="B15" s="18">
        <v>0.55173091581988509</v>
      </c>
      <c r="C15">
        <v>120</v>
      </c>
      <c r="D15" s="19">
        <v>2.6033396870199699</v>
      </c>
      <c r="E15" s="18">
        <v>1.9014001547839107E-2</v>
      </c>
      <c r="F15" s="17">
        <v>111.51666666666667</v>
      </c>
      <c r="H15" s="17">
        <v>73.154505925673533</v>
      </c>
      <c r="I15">
        <v>2.7067167192499205E-6</v>
      </c>
    </row>
    <row r="16" spans="1:41">
      <c r="A16">
        <v>8</v>
      </c>
      <c r="B16" s="18">
        <v>0.57212460980513569</v>
      </c>
      <c r="C16">
        <v>60</v>
      </c>
      <c r="D16" s="19">
        <v>3.458018109114815</v>
      </c>
      <c r="E16" s="18">
        <v>2.6943775131099509E-2</v>
      </c>
      <c r="F16" s="17">
        <v>96.766666666666666</v>
      </c>
      <c r="H16" s="17">
        <v>97.539341234231358</v>
      </c>
      <c r="I16">
        <v>3.6089556256665602E-6</v>
      </c>
    </row>
    <row r="17" spans="1:9">
      <c r="A17">
        <v>10</v>
      </c>
      <c r="B17" s="18">
        <v>0.62701738905737403</v>
      </c>
      <c r="C17">
        <v>120</v>
      </c>
      <c r="D17" s="19">
        <v>4.2809507463503591</v>
      </c>
      <c r="E17" s="18">
        <v>3.1888453140220929E-2</v>
      </c>
      <c r="F17" s="17">
        <v>163</v>
      </c>
      <c r="H17" s="17">
        <v>121.92417654278918</v>
      </c>
      <c r="I17">
        <v>4.5111945320832E-6</v>
      </c>
    </row>
    <row r="19" spans="1:9">
      <c r="A19" s="25" t="s">
        <v>21</v>
      </c>
      <c r="B19" s="1"/>
      <c r="C19" s="1"/>
      <c r="D19" s="1"/>
      <c r="E19" s="1"/>
      <c r="F19" s="1"/>
      <c r="G19" s="1"/>
      <c r="H19" s="1"/>
    </row>
    <row r="20" spans="1:9">
      <c r="A20" s="1" t="s">
        <v>15</v>
      </c>
      <c r="B20" s="1" t="s">
        <v>16</v>
      </c>
      <c r="C20" s="1" t="s">
        <v>17</v>
      </c>
      <c r="D20" s="1" t="s">
        <v>18</v>
      </c>
      <c r="E20" s="1" t="s">
        <v>10</v>
      </c>
      <c r="F20" s="1" t="s">
        <v>17</v>
      </c>
      <c r="G20" s="1"/>
      <c r="H20" s="1"/>
    </row>
    <row r="21" spans="1:9">
      <c r="A21">
        <v>1</v>
      </c>
      <c r="B21" s="18">
        <v>0.2255125284738041</v>
      </c>
      <c r="C21">
        <v>1110</v>
      </c>
      <c r="D21" s="19">
        <v>0.43226511805266071</v>
      </c>
      <c r="E21" s="18">
        <v>5.7312840413319896E-3</v>
      </c>
      <c r="F21" s="17">
        <v>20.666666666666668</v>
      </c>
    </row>
    <row r="22" spans="1:9">
      <c r="A22">
        <v>2</v>
      </c>
      <c r="B22" s="18">
        <v>0.33940774487471526</v>
      </c>
      <c r="C22">
        <v>360</v>
      </c>
      <c r="D22" s="19">
        <v>0.86472764889617648</v>
      </c>
      <c r="E22" s="18">
        <v>1.0203297084177717E-2</v>
      </c>
      <c r="F22" s="17">
        <v>18.366666666666667</v>
      </c>
    </row>
    <row r="23" spans="1:9">
      <c r="A23">
        <v>4</v>
      </c>
      <c r="B23" s="18">
        <v>0.44285714285714284</v>
      </c>
      <c r="C23">
        <v>180</v>
      </c>
      <c r="D23" s="19">
        <v>1.7175537681159461</v>
      </c>
      <c r="E23" s="18">
        <v>1.3336455717394956E-2</v>
      </c>
      <c r="F23" s="17">
        <v>70.016666666666666</v>
      </c>
    </row>
    <row r="24" spans="1:9">
      <c r="A24">
        <v>6</v>
      </c>
      <c r="B24" s="18">
        <v>0.53186813186813187</v>
      </c>
      <c r="C24">
        <v>180</v>
      </c>
      <c r="D24" s="19">
        <v>2.5770840379615199</v>
      </c>
      <c r="E24" s="18">
        <v>2.0754307806989256E-2</v>
      </c>
      <c r="F24" s="17">
        <v>63.983333333333334</v>
      </c>
    </row>
    <row r="25" spans="1:9">
      <c r="A25">
        <v>8</v>
      </c>
      <c r="B25" s="18">
        <v>0.55621944595328621</v>
      </c>
      <c r="C25">
        <v>60</v>
      </c>
      <c r="D25" s="19">
        <v>3.4431565910237074</v>
      </c>
      <c r="E25" s="18">
        <v>2.8608926991346213E-2</v>
      </c>
      <c r="F25" s="17">
        <v>47.383333333333333</v>
      </c>
    </row>
    <row r="26" spans="1:9">
      <c r="A26">
        <v>10</v>
      </c>
      <c r="B26" s="18">
        <v>0.625746876697447</v>
      </c>
      <c r="C26">
        <v>180</v>
      </c>
      <c r="D26" s="19">
        <v>4.2948755050143426</v>
      </c>
      <c r="E26" s="18">
        <v>3.026889777332405E-2</v>
      </c>
      <c r="F26" s="17">
        <v>85.233333333333334</v>
      </c>
    </row>
    <row r="28" spans="1:9">
      <c r="A28" s="25" t="s">
        <v>21</v>
      </c>
      <c r="B28" s="1"/>
      <c r="C28" s="1"/>
      <c r="D28" s="1"/>
      <c r="E28" s="1"/>
      <c r="F28" s="1"/>
    </row>
    <row r="29" spans="1:9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10</v>
      </c>
      <c r="F29" s="1" t="s">
        <v>17</v>
      </c>
    </row>
    <row r="30" spans="1:9">
      <c r="A30">
        <v>1</v>
      </c>
      <c r="B30" s="18">
        <f>'2 &amp; 1 mLh'!L10</f>
        <v>0.23059617547806524</v>
      </c>
      <c r="C30">
        <f>'2 &amp; 1 mLh'!I10</f>
        <v>900</v>
      </c>
      <c r="D30" s="19">
        <v>0.44254299135187564</v>
      </c>
      <c r="E30" s="18">
        <v>5.6350280618378146E-3</v>
      </c>
      <c r="F30" s="17">
        <v>38.766666666666666</v>
      </c>
    </row>
    <row r="31" spans="1:9">
      <c r="A31">
        <v>2</v>
      </c>
      <c r="B31" s="18">
        <f>'2 &amp; 1 mLh'!L5</f>
        <v>0.3543307086614173</v>
      </c>
      <c r="C31">
        <f>'2 &amp; 1 mLh'!I5</f>
        <v>270</v>
      </c>
      <c r="D31" s="19">
        <v>0.88234272244700751</v>
      </c>
      <c r="E31" s="18">
        <v>7.7805563317687202E-3</v>
      </c>
      <c r="F31" s="17">
        <v>35.083333333333336</v>
      </c>
    </row>
    <row r="32" spans="1:9">
      <c r="A32">
        <v>4</v>
      </c>
      <c r="B32" s="18">
        <f>'4 mLh'!L6</f>
        <v>0.51349862258953172</v>
      </c>
      <c r="C32">
        <f>'4 mLh'!I6</f>
        <v>120</v>
      </c>
      <c r="D32" s="19">
        <v>1.7511714641605693</v>
      </c>
      <c r="E32" s="18">
        <v>1.3017960419551101E-2</v>
      </c>
      <c r="F32" s="17">
        <v>79.900000000000006</v>
      </c>
    </row>
    <row r="33" spans="1:6">
      <c r="A33">
        <v>6</v>
      </c>
      <c r="B33" s="18">
        <f>'8 &amp;6 mLh'!L14</f>
        <v>0.49038461538461536</v>
      </c>
      <c r="C33">
        <f>'8 &amp;6 mLh'!I14</f>
        <v>30</v>
      </c>
      <c r="D33" s="19">
        <v>2.6150252714659104</v>
      </c>
      <c r="E33" s="18">
        <v>2.0376808584175305E-2</v>
      </c>
      <c r="F33" s="17">
        <v>79.099999999999994</v>
      </c>
    </row>
    <row r="34" spans="1:6">
      <c r="A34">
        <v>8</v>
      </c>
      <c r="B34" s="18">
        <f>'8 &amp;6 mLh'!L7</f>
        <v>0.55961538461538463</v>
      </c>
      <c r="C34">
        <f>'8 &amp;6 mLh'!I7</f>
        <v>90</v>
      </c>
      <c r="D34" s="19">
        <v>3.4585415334773186</v>
      </c>
      <c r="E34" s="18">
        <v>2.5059543793687106E-2</v>
      </c>
      <c r="F34" s="17">
        <v>103.95</v>
      </c>
    </row>
    <row r="35" spans="1:6">
      <c r="A35">
        <v>10</v>
      </c>
      <c r="B35" s="18">
        <f>'10 mLh'!L9</f>
        <v>0.57099999999999995</v>
      </c>
      <c r="C35">
        <f>'10 mLh'!I9</f>
        <v>180</v>
      </c>
      <c r="D35" s="19">
        <v>4.2927522359736043</v>
      </c>
      <c r="E35" s="18">
        <v>2.7809821973855009E-2</v>
      </c>
      <c r="F35" s="17">
        <v>88.766666666666666</v>
      </c>
    </row>
    <row r="38" spans="1:6">
      <c r="B38" t="s">
        <v>132</v>
      </c>
      <c r="C38" t="s">
        <v>133</v>
      </c>
      <c r="D38" t="s">
        <v>134</v>
      </c>
    </row>
    <row r="39" spans="1:6">
      <c r="B39" s="18">
        <v>0.25282812871758664</v>
      </c>
      <c r="C39" s="18">
        <v>0.2255125284738041</v>
      </c>
      <c r="D39" s="18">
        <v>0.23059617547806524</v>
      </c>
    </row>
    <row r="40" spans="1:6">
      <c r="B40" s="18">
        <v>0.40321438433638401</v>
      </c>
      <c r="C40" s="18">
        <v>0.33940774487471526</v>
      </c>
      <c r="D40" s="18">
        <v>0.3543307086614173</v>
      </c>
    </row>
    <row r="41" spans="1:6">
      <c r="B41" s="18">
        <v>0.46585802720811298</v>
      </c>
      <c r="C41" s="18">
        <v>0.44285714285714284</v>
      </c>
      <c r="D41" s="18">
        <v>0.51349862258953172</v>
      </c>
    </row>
    <row r="42" spans="1:6">
      <c r="B42" s="18">
        <v>0.55173091581988509</v>
      </c>
      <c r="C42" s="18">
        <v>0.53186813186813187</v>
      </c>
      <c r="D42" s="18">
        <v>0.49038461538461536</v>
      </c>
    </row>
    <row r="43" spans="1:6">
      <c r="B43" s="18">
        <v>0.57212460980513569</v>
      </c>
      <c r="C43" s="18">
        <v>0.55621944595328621</v>
      </c>
      <c r="D43" s="18">
        <v>0.55961538461538463</v>
      </c>
    </row>
    <row r="44" spans="1:6">
      <c r="B44" s="18">
        <v>0.62701738905737403</v>
      </c>
      <c r="C44" s="18">
        <v>0.625746876697447</v>
      </c>
      <c r="D44" s="18">
        <v>0.57099999999999995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5DEB9-F80F-3C44-BCE9-5280D0816AEC}">
  <dimension ref="B1:U14"/>
  <sheetViews>
    <sheetView tabSelected="1" workbookViewId="0">
      <selection activeCell="M14" sqref="M14"/>
    </sheetView>
  </sheetViews>
  <sheetFormatPr baseColWidth="10" defaultRowHeight="16"/>
  <sheetData>
    <row r="1" spans="2:21">
      <c r="B1" s="54" t="s">
        <v>138</v>
      </c>
    </row>
    <row r="2" spans="2:21">
      <c r="B2" s="55"/>
      <c r="C2" s="55" t="s">
        <v>139</v>
      </c>
      <c r="D2" s="55" t="s">
        <v>140</v>
      </c>
      <c r="E2" s="60" t="s">
        <v>141</v>
      </c>
      <c r="F2" s="60"/>
      <c r="G2" s="60"/>
      <c r="H2" s="55" t="s">
        <v>142</v>
      </c>
      <c r="I2" s="55" t="s">
        <v>143</v>
      </c>
      <c r="J2" s="55" t="s">
        <v>11</v>
      </c>
      <c r="M2" s="55" t="s">
        <v>139</v>
      </c>
      <c r="N2" s="55" t="s">
        <v>140</v>
      </c>
      <c r="O2" s="60" t="s">
        <v>141</v>
      </c>
      <c r="P2" s="60"/>
      <c r="Q2" s="60"/>
      <c r="R2" s="55"/>
      <c r="S2" s="55" t="s">
        <v>142</v>
      </c>
      <c r="T2" s="55" t="s">
        <v>143</v>
      </c>
      <c r="U2" s="55" t="s">
        <v>11</v>
      </c>
    </row>
    <row r="3" spans="2:21">
      <c r="B3" s="61" t="s">
        <v>21</v>
      </c>
      <c r="D3">
        <v>10</v>
      </c>
      <c r="E3">
        <v>6.7839999999999998</v>
      </c>
      <c r="F3">
        <v>6.7119999999999997</v>
      </c>
      <c r="G3">
        <v>6.8460000000000001</v>
      </c>
      <c r="H3" s="56">
        <f t="shared" ref="H3:H8" si="0">AVERAGE(E3:G3)</f>
        <v>6.780666666666666</v>
      </c>
      <c r="I3" s="18">
        <f t="shared" ref="I3:I8" si="1">STDEV(E3:G3)</f>
        <v>6.7062160219704792E-2</v>
      </c>
      <c r="J3" s="57">
        <f>I3/H3</f>
        <v>9.8902015858378916E-3</v>
      </c>
      <c r="L3" s="61" t="s">
        <v>14</v>
      </c>
      <c r="M3" s="50">
        <v>44284</v>
      </c>
      <c r="N3">
        <v>10</v>
      </c>
      <c r="O3">
        <v>6.343</v>
      </c>
      <c r="P3">
        <v>6.7430000000000003</v>
      </c>
      <c r="Q3">
        <v>6.7350000000000003</v>
      </c>
      <c r="S3" s="18">
        <f>AVERAGE(O3:Q3)</f>
        <v>6.6070000000000002</v>
      </c>
      <c r="T3" s="18">
        <f>STDEV(O3:Q3)</f>
        <v>0.22866569484730345</v>
      </c>
      <c r="U3" s="59">
        <f>T3/S3</f>
        <v>3.4609610238732172E-2</v>
      </c>
    </row>
    <row r="4" spans="2:21">
      <c r="B4" s="61"/>
      <c r="D4">
        <v>8</v>
      </c>
      <c r="E4">
        <v>6.0369999999999999</v>
      </c>
      <c r="F4">
        <v>6</v>
      </c>
      <c r="G4">
        <v>6.04</v>
      </c>
      <c r="H4" s="56">
        <f t="shared" si="0"/>
        <v>6.0256666666666661</v>
      </c>
      <c r="I4" s="18">
        <f t="shared" si="1"/>
        <v>2.2278539748675923E-2</v>
      </c>
      <c r="J4" s="57">
        <f t="shared" ref="J4" si="2">I4/H4</f>
        <v>3.6972738422319951E-3</v>
      </c>
      <c r="L4" s="61"/>
      <c r="M4" s="50">
        <v>44285</v>
      </c>
      <c r="N4">
        <v>8</v>
      </c>
      <c r="O4">
        <v>5.7670000000000003</v>
      </c>
      <c r="P4">
        <v>5.923</v>
      </c>
      <c r="Q4" s="18">
        <v>5.9</v>
      </c>
      <c r="S4" s="18">
        <f t="shared" ref="S4:S8" si="3">AVERAGE(O4:Q4)</f>
        <v>5.8633333333333342</v>
      </c>
      <c r="T4" s="18">
        <f t="shared" ref="T4:T9" si="4">STDEV(O4:Q4)</f>
        <v>8.4215992147176622E-2</v>
      </c>
      <c r="U4" s="59">
        <f t="shared" ref="U4:U10" si="5">T4/S4</f>
        <v>1.4363159547557125E-2</v>
      </c>
    </row>
    <row r="5" spans="2:21">
      <c r="B5" s="61"/>
      <c r="D5">
        <v>6</v>
      </c>
      <c r="E5">
        <v>5.7729999999999997</v>
      </c>
      <c r="F5">
        <v>5.798</v>
      </c>
      <c r="G5">
        <v>5.8109999999999999</v>
      </c>
      <c r="H5" s="56">
        <f t="shared" si="0"/>
        <v>5.7939999999999996</v>
      </c>
      <c r="I5" s="18">
        <f t="shared" si="1"/>
        <v>1.9313207915828117E-2</v>
      </c>
      <c r="J5" s="57">
        <f>I5/H5</f>
        <v>3.3333116872330199E-3</v>
      </c>
      <c r="L5" s="61"/>
      <c r="M5" s="50">
        <v>44285</v>
      </c>
      <c r="N5">
        <v>8</v>
      </c>
      <c r="O5">
        <v>5.6890000000000001</v>
      </c>
      <c r="P5">
        <v>5.6829999999999998</v>
      </c>
      <c r="Q5">
        <v>5.657</v>
      </c>
      <c r="S5" s="18">
        <f>AVERAGE(O5:Q5)</f>
        <v>5.676333333333333</v>
      </c>
      <c r="T5" s="18">
        <f t="shared" si="4"/>
        <v>1.7009801096230737E-2</v>
      </c>
      <c r="U5" s="59">
        <f t="shared" si="5"/>
        <v>2.9966177279166254E-3</v>
      </c>
    </row>
    <row r="6" spans="2:21">
      <c r="B6" s="61"/>
      <c r="D6">
        <v>4</v>
      </c>
      <c r="E6">
        <v>6.0179999999999998</v>
      </c>
      <c r="F6">
        <v>6.101</v>
      </c>
      <c r="G6">
        <v>6.0289999999999999</v>
      </c>
      <c r="H6" s="56">
        <f t="shared" si="0"/>
        <v>6.0493333333333332</v>
      </c>
      <c r="I6" s="18">
        <f t="shared" si="1"/>
        <v>4.5081407845511443E-2</v>
      </c>
      <c r="J6" s="57">
        <f>I6/H6</f>
        <v>7.4522935605319772E-3</v>
      </c>
      <c r="L6" s="61"/>
      <c r="M6" s="50">
        <v>44286</v>
      </c>
      <c r="N6">
        <v>6</v>
      </c>
      <c r="O6">
        <v>5.9870000000000001</v>
      </c>
      <c r="P6">
        <v>6.2169999999999996</v>
      </c>
      <c r="Q6">
        <v>6.2279999999999998</v>
      </c>
      <c r="R6">
        <v>6.3739999999999997</v>
      </c>
      <c r="S6" s="18">
        <f>AVERAGE(O6:R6)</f>
        <v>6.2015000000000002</v>
      </c>
      <c r="T6" s="18">
        <f>STDEV(O6:R6)</f>
        <v>0.15990518023712241</v>
      </c>
      <c r="U6" s="59">
        <f t="shared" si="5"/>
        <v>2.5784919815709489E-2</v>
      </c>
    </row>
    <row r="7" spans="2:21">
      <c r="B7" s="61"/>
      <c r="D7">
        <v>2</v>
      </c>
      <c r="E7">
        <v>6.101</v>
      </c>
      <c r="F7">
        <v>6.0750000000000002</v>
      </c>
      <c r="G7">
        <v>6.101</v>
      </c>
      <c r="H7" s="56">
        <f t="shared" si="0"/>
        <v>6.0923333333333334</v>
      </c>
      <c r="I7" s="18">
        <f t="shared" si="1"/>
        <v>1.5011106998930154E-2</v>
      </c>
      <c r="J7" s="57">
        <f>I7/H7</f>
        <v>2.4639339605400483E-3</v>
      </c>
      <c r="L7" s="61"/>
      <c r="M7" s="50">
        <v>44287</v>
      </c>
      <c r="N7">
        <v>4</v>
      </c>
      <c r="O7">
        <v>5.8789999999999996</v>
      </c>
      <c r="P7">
        <v>5.8810000000000002</v>
      </c>
      <c r="Q7">
        <v>5.8129999999999997</v>
      </c>
      <c r="S7" s="18">
        <f t="shared" si="3"/>
        <v>5.8576666666666668</v>
      </c>
      <c r="T7" s="18">
        <f t="shared" si="4"/>
        <v>3.8695391629150637E-2</v>
      </c>
      <c r="U7" s="59">
        <f t="shared" si="5"/>
        <v>6.6059395030701592E-3</v>
      </c>
    </row>
    <row r="8" spans="2:21">
      <c r="B8" s="61"/>
      <c r="D8">
        <v>1</v>
      </c>
      <c r="E8">
        <v>6.117</v>
      </c>
      <c r="F8">
        <v>6.1420000000000003</v>
      </c>
      <c r="G8">
        <v>6.1790000000000003</v>
      </c>
      <c r="H8" s="56">
        <f t="shared" si="0"/>
        <v>6.1460000000000008</v>
      </c>
      <c r="I8" s="18">
        <f t="shared" si="1"/>
        <v>3.1192947920964567E-2</v>
      </c>
      <c r="J8" s="57">
        <f>I8/H8</f>
        <v>5.0753250766294444E-3</v>
      </c>
      <c r="L8" s="61"/>
      <c r="M8" s="50">
        <v>44293</v>
      </c>
      <c r="N8">
        <v>2</v>
      </c>
      <c r="O8">
        <v>5.9539999999999997</v>
      </c>
      <c r="P8">
        <v>5.9279999999999999</v>
      </c>
      <c r="Q8">
        <v>5.9749999999999996</v>
      </c>
      <c r="S8" s="19">
        <f t="shared" si="3"/>
        <v>5.9523333333333328</v>
      </c>
      <c r="T8" s="19">
        <f t="shared" si="4"/>
        <v>2.3544284515213589E-2</v>
      </c>
      <c r="U8" s="57">
        <f t="shared" si="5"/>
        <v>3.9554714423274216E-3</v>
      </c>
    </row>
    <row r="9" spans="2:21">
      <c r="G9" s="1" t="s">
        <v>144</v>
      </c>
      <c r="H9" s="58">
        <f>AVERAGE(H3:H8)</f>
        <v>6.1479999999999997</v>
      </c>
      <c r="I9" s="58">
        <f>STDEV(H3:H8)</f>
        <v>0.33268196357615903</v>
      </c>
      <c r="J9" s="57">
        <f>I9/H9</f>
        <v>5.4112225695536607E-2</v>
      </c>
      <c r="N9">
        <v>1</v>
      </c>
      <c r="O9">
        <v>6.6840000000000002</v>
      </c>
      <c r="P9">
        <v>6.9649999999999999</v>
      </c>
      <c r="Q9">
        <v>6.9539999999999997</v>
      </c>
      <c r="S9" s="19">
        <f>AVERAGE(O9:Q9)</f>
        <v>6.8676666666666675</v>
      </c>
      <c r="T9" s="19">
        <f t="shared" si="4"/>
        <v>0.15915506065888468</v>
      </c>
      <c r="U9" s="57">
        <f t="shared" si="5"/>
        <v>2.3174546521217979E-2</v>
      </c>
    </row>
    <row r="10" spans="2:21">
      <c r="S10" s="19">
        <f>AVERAGE(S3:S9)</f>
        <v>6.1465476190476185</v>
      </c>
      <c r="T10" s="19">
        <f>STDEV(S3:S9)</f>
        <v>0.43922887725394016</v>
      </c>
      <c r="U10" s="57">
        <f t="shared" si="5"/>
        <v>7.1459444305419187E-2</v>
      </c>
    </row>
    <row r="12" spans="2:21">
      <c r="L12" s="55" t="s">
        <v>142</v>
      </c>
      <c r="M12" s="55" t="s">
        <v>143</v>
      </c>
      <c r="N12" s="55" t="s">
        <v>11</v>
      </c>
    </row>
    <row r="13" spans="2:21">
      <c r="L13" s="58">
        <f>AVERAGE(H9,S10)</f>
        <v>6.1472738095238091</v>
      </c>
      <c r="M13" s="18">
        <f>STDEV(H9,S10)</f>
        <v>1.026988420294926E-3</v>
      </c>
      <c r="N13" s="59">
        <f>M13/L13</f>
        <v>1.6706404369101633E-4</v>
      </c>
      <c r="O13" t="s">
        <v>145</v>
      </c>
    </row>
    <row r="14" spans="2:21">
      <c r="L14" s="58">
        <f>AVERAGE(H3:H8,S3:S9)</f>
        <v>6.1472179487179481</v>
      </c>
      <c r="M14" s="58">
        <f>STDEV(H3:H8,S3:S9)</f>
        <v>0.37759384033920407</v>
      </c>
      <c r="N14" s="59">
        <f>M14/L14</f>
        <v>6.1425159070202531E-2</v>
      </c>
      <c r="O14" t="s">
        <v>146</v>
      </c>
    </row>
  </sheetData>
  <mergeCells count="4">
    <mergeCell ref="E2:G2"/>
    <mergeCell ref="B3:B8"/>
    <mergeCell ref="O2:Q2"/>
    <mergeCell ref="L3:L8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Saturation</vt:lpstr>
      <vt:lpstr>10 mLh</vt:lpstr>
      <vt:lpstr>8 &amp;6 mLh</vt:lpstr>
      <vt:lpstr>4 mLh</vt:lpstr>
      <vt:lpstr>2 &amp; 1 mLh</vt:lpstr>
      <vt:lpstr>Summary 3</vt:lpstr>
      <vt:lpstr>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 HD</dc:creator>
  <cp:lastModifiedBy>Shu HD</cp:lastModifiedBy>
  <dcterms:created xsi:type="dcterms:W3CDTF">2021-04-21T21:30:42Z</dcterms:created>
  <dcterms:modified xsi:type="dcterms:W3CDTF">2022-06-02T14:24:41Z</dcterms:modified>
</cp:coreProperties>
</file>